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1\Obnova Ružového parku\_RP_VYKAZY VYMER_2021\RP_04_Sad_VV_2021\"/>
    </mc:Choice>
  </mc:AlternateContent>
  <xr:revisionPtr revIDLastSave="0" documentId="13_ncr:1_{61686C69-61E1-43F8-B9AB-694F96D3C12A}" xr6:coauthVersionLast="43" xr6:coauthVersionMax="43" xr10:uidLastSave="{00000000-0000-0000-0000-000000000000}"/>
  <bookViews>
    <workbookView xWindow="4875" yWindow="210" windowWidth="17325" windowHeight="14355" activeTab="1" xr2:uid="{00000000-000D-0000-FFFF-FFFF00000000}"/>
  </bookViews>
  <sheets>
    <sheet name="Rekapitulácia stavby" sheetId="1" r:id="rId1"/>
    <sheet name="SO 04 - Sadové úpravy" sheetId="2" r:id="rId2"/>
  </sheets>
  <definedNames>
    <definedName name="_xlnm._FilterDatabase" localSheetId="1" hidden="1">'SO 04 - Sadové úpravy'!$C$120:$K$377</definedName>
    <definedName name="_xlnm.Print_Titles" localSheetId="0">'Rekapitulácia stavby'!$92:$92</definedName>
    <definedName name="_xlnm.Print_Titles" localSheetId="1">'SO 04 - Sadové úpravy'!$120:$120</definedName>
    <definedName name="_xlnm.Print_Area" localSheetId="0">'Rekapitulácia stavby'!$D$4:$AO$76,'Rekapitulácia stavby'!$C$82:$AQ$96</definedName>
    <definedName name="_xlnm.Print_Area" localSheetId="1">'SO 04 - Sadové úpravy'!$C$4:$J$76,'SO 04 - Sadové úpravy'!$C$108:$J$377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2" i="2" l="1"/>
  <c r="J37" i="2" l="1"/>
  <c r="J36" i="2"/>
  <c r="AY95" i="1" s="1"/>
  <c r="J35" i="2"/>
  <c r="AX95" i="1" s="1"/>
  <c r="BI377" i="2"/>
  <c r="BH377" i="2"/>
  <c r="BG377" i="2"/>
  <c r="BE377" i="2"/>
  <c r="T377" i="2"/>
  <c r="R377" i="2"/>
  <c r="P377" i="2"/>
  <c r="BI376" i="2"/>
  <c r="BH376" i="2"/>
  <c r="BG376" i="2"/>
  <c r="BE376" i="2"/>
  <c r="T376" i="2"/>
  <c r="R376" i="2"/>
  <c r="P376" i="2"/>
  <c r="BI375" i="2"/>
  <c r="BH375" i="2"/>
  <c r="BG375" i="2"/>
  <c r="BE375" i="2"/>
  <c r="T375" i="2"/>
  <c r="R375" i="2"/>
  <c r="P375" i="2"/>
  <c r="BI374" i="2"/>
  <c r="BH374" i="2"/>
  <c r="BG374" i="2"/>
  <c r="BE374" i="2"/>
  <c r="T374" i="2"/>
  <c r="R374" i="2"/>
  <c r="P374" i="2"/>
  <c r="BI373" i="2"/>
  <c r="BH373" i="2"/>
  <c r="BG373" i="2"/>
  <c r="BE373" i="2"/>
  <c r="T373" i="2"/>
  <c r="R373" i="2"/>
  <c r="P373" i="2"/>
  <c r="BI372" i="2"/>
  <c r="BH372" i="2"/>
  <c r="BG372" i="2"/>
  <c r="BE372" i="2"/>
  <c r="T372" i="2"/>
  <c r="R372" i="2"/>
  <c r="P372" i="2"/>
  <c r="BI371" i="2"/>
  <c r="BH371" i="2"/>
  <c r="BG371" i="2"/>
  <c r="BE371" i="2"/>
  <c r="T371" i="2"/>
  <c r="R371" i="2"/>
  <c r="P371" i="2"/>
  <c r="BI370" i="2"/>
  <c r="BH370" i="2"/>
  <c r="BG370" i="2"/>
  <c r="BE370" i="2"/>
  <c r="T370" i="2"/>
  <c r="R370" i="2"/>
  <c r="P370" i="2"/>
  <c r="BI369" i="2"/>
  <c r="BH369" i="2"/>
  <c r="BG369" i="2"/>
  <c r="BE369" i="2"/>
  <c r="T369" i="2"/>
  <c r="R369" i="2"/>
  <c r="P369" i="2"/>
  <c r="BI368" i="2"/>
  <c r="BH368" i="2"/>
  <c r="BG368" i="2"/>
  <c r="BE368" i="2"/>
  <c r="T368" i="2"/>
  <c r="R368" i="2"/>
  <c r="P368" i="2"/>
  <c r="BI367" i="2"/>
  <c r="BH367" i="2"/>
  <c r="BG367" i="2"/>
  <c r="BE367" i="2"/>
  <c r="T367" i="2"/>
  <c r="R367" i="2"/>
  <c r="P367" i="2"/>
  <c r="BI366" i="2"/>
  <c r="BH366" i="2"/>
  <c r="BG366" i="2"/>
  <c r="BE366" i="2"/>
  <c r="T366" i="2"/>
  <c r="R366" i="2"/>
  <c r="P366" i="2"/>
  <c r="BI365" i="2"/>
  <c r="BH365" i="2"/>
  <c r="BG365" i="2"/>
  <c r="BE365" i="2"/>
  <c r="T365" i="2"/>
  <c r="R365" i="2"/>
  <c r="P365" i="2"/>
  <c r="BI364" i="2"/>
  <c r="BH364" i="2"/>
  <c r="BG364" i="2"/>
  <c r="BE364" i="2"/>
  <c r="T364" i="2"/>
  <c r="R364" i="2"/>
  <c r="P364" i="2"/>
  <c r="BI363" i="2"/>
  <c r="BH363" i="2"/>
  <c r="BG363" i="2"/>
  <c r="BE363" i="2"/>
  <c r="T363" i="2"/>
  <c r="R363" i="2"/>
  <c r="P363" i="2"/>
  <c r="BI362" i="2"/>
  <c r="BH362" i="2"/>
  <c r="BG362" i="2"/>
  <c r="BE362" i="2"/>
  <c r="T362" i="2"/>
  <c r="R362" i="2"/>
  <c r="P362" i="2"/>
  <c r="BI361" i="2"/>
  <c r="BH361" i="2"/>
  <c r="BG361" i="2"/>
  <c r="BE361" i="2"/>
  <c r="T361" i="2"/>
  <c r="R361" i="2"/>
  <c r="P361" i="2"/>
  <c r="BI360" i="2"/>
  <c r="BH360" i="2"/>
  <c r="BG360" i="2"/>
  <c r="BE360" i="2"/>
  <c r="T360" i="2"/>
  <c r="R360" i="2"/>
  <c r="P360" i="2"/>
  <c r="BI359" i="2"/>
  <c r="BH359" i="2"/>
  <c r="BG359" i="2"/>
  <c r="BE359" i="2"/>
  <c r="T359" i="2"/>
  <c r="R359" i="2"/>
  <c r="P359" i="2"/>
  <c r="BI358" i="2"/>
  <c r="BH358" i="2"/>
  <c r="BG358" i="2"/>
  <c r="BE358" i="2"/>
  <c r="T358" i="2"/>
  <c r="R358" i="2"/>
  <c r="P358" i="2"/>
  <c r="BI357" i="2"/>
  <c r="BH357" i="2"/>
  <c r="BG357" i="2"/>
  <c r="BE357" i="2"/>
  <c r="T357" i="2"/>
  <c r="R357" i="2"/>
  <c r="P357" i="2"/>
  <c r="BI355" i="2"/>
  <c r="BH355" i="2"/>
  <c r="BG355" i="2"/>
  <c r="BE355" i="2"/>
  <c r="T355" i="2"/>
  <c r="R355" i="2"/>
  <c r="P355" i="2"/>
  <c r="BI354" i="2"/>
  <c r="BH354" i="2"/>
  <c r="BG354" i="2"/>
  <c r="BE354" i="2"/>
  <c r="T354" i="2"/>
  <c r="R354" i="2"/>
  <c r="P354" i="2"/>
  <c r="BI353" i="2"/>
  <c r="BH353" i="2"/>
  <c r="BG353" i="2"/>
  <c r="BE353" i="2"/>
  <c r="T353" i="2"/>
  <c r="R353" i="2"/>
  <c r="P353" i="2"/>
  <c r="BI352" i="2"/>
  <c r="BH352" i="2"/>
  <c r="BG352" i="2"/>
  <c r="BE352" i="2"/>
  <c r="T352" i="2"/>
  <c r="R352" i="2"/>
  <c r="P352" i="2"/>
  <c r="BI351" i="2"/>
  <c r="BH351" i="2"/>
  <c r="BG351" i="2"/>
  <c r="BE351" i="2"/>
  <c r="T351" i="2"/>
  <c r="R351" i="2"/>
  <c r="P351" i="2"/>
  <c r="BI350" i="2"/>
  <c r="BH350" i="2"/>
  <c r="BG350" i="2"/>
  <c r="BE350" i="2"/>
  <c r="T350" i="2"/>
  <c r="R350" i="2"/>
  <c r="P350" i="2"/>
  <c r="BI349" i="2"/>
  <c r="BH349" i="2"/>
  <c r="BG349" i="2"/>
  <c r="BE349" i="2"/>
  <c r="T349" i="2"/>
  <c r="R349" i="2"/>
  <c r="P349" i="2"/>
  <c r="BI348" i="2"/>
  <c r="BH348" i="2"/>
  <c r="BG348" i="2"/>
  <c r="BE348" i="2"/>
  <c r="T348" i="2"/>
  <c r="R348" i="2"/>
  <c r="P348" i="2"/>
  <c r="BI347" i="2"/>
  <c r="BH347" i="2"/>
  <c r="BG347" i="2"/>
  <c r="BE347" i="2"/>
  <c r="T347" i="2"/>
  <c r="R347" i="2"/>
  <c r="P347" i="2"/>
  <c r="BI346" i="2"/>
  <c r="BH346" i="2"/>
  <c r="BG346" i="2"/>
  <c r="BE346" i="2"/>
  <c r="T346" i="2"/>
  <c r="R346" i="2"/>
  <c r="P346" i="2"/>
  <c r="BI345" i="2"/>
  <c r="BH345" i="2"/>
  <c r="BG345" i="2"/>
  <c r="BE345" i="2"/>
  <c r="T345" i="2"/>
  <c r="R345" i="2"/>
  <c r="P345" i="2"/>
  <c r="BI344" i="2"/>
  <c r="BH344" i="2"/>
  <c r="BG344" i="2"/>
  <c r="BE344" i="2"/>
  <c r="T344" i="2"/>
  <c r="R344" i="2"/>
  <c r="P344" i="2"/>
  <c r="BI343" i="2"/>
  <c r="BH343" i="2"/>
  <c r="BG343" i="2"/>
  <c r="BE343" i="2"/>
  <c r="T343" i="2"/>
  <c r="R343" i="2"/>
  <c r="P343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40" i="2"/>
  <c r="BH340" i="2"/>
  <c r="BG340" i="2"/>
  <c r="BE340" i="2"/>
  <c r="T340" i="2"/>
  <c r="R340" i="2"/>
  <c r="P340" i="2"/>
  <c r="BI339" i="2"/>
  <c r="BH339" i="2"/>
  <c r="BG339" i="2"/>
  <c r="BE339" i="2"/>
  <c r="T339" i="2"/>
  <c r="R339" i="2"/>
  <c r="P339" i="2"/>
  <c r="BI338" i="2"/>
  <c r="BH338" i="2"/>
  <c r="BG338" i="2"/>
  <c r="BE338" i="2"/>
  <c r="T338" i="2"/>
  <c r="R338" i="2"/>
  <c r="P338" i="2"/>
  <c r="BI337" i="2"/>
  <c r="BH337" i="2"/>
  <c r="BG337" i="2"/>
  <c r="BE337" i="2"/>
  <c r="T337" i="2"/>
  <c r="R337" i="2"/>
  <c r="P337" i="2"/>
  <c r="BI336" i="2"/>
  <c r="BH336" i="2"/>
  <c r="BG336" i="2"/>
  <c r="BE336" i="2"/>
  <c r="T336" i="2"/>
  <c r="R336" i="2"/>
  <c r="P336" i="2"/>
  <c r="BI335" i="2"/>
  <c r="BH335" i="2"/>
  <c r="BG335" i="2"/>
  <c r="BE335" i="2"/>
  <c r="T335" i="2"/>
  <c r="R335" i="2"/>
  <c r="P335" i="2"/>
  <c r="BI334" i="2"/>
  <c r="BH334" i="2"/>
  <c r="BG334" i="2"/>
  <c r="BE334" i="2"/>
  <c r="T334" i="2"/>
  <c r="R334" i="2"/>
  <c r="P334" i="2"/>
  <c r="BI333" i="2"/>
  <c r="BH333" i="2"/>
  <c r="BG333" i="2"/>
  <c r="BE333" i="2"/>
  <c r="T333" i="2"/>
  <c r="R333" i="2"/>
  <c r="P333" i="2"/>
  <c r="BI332" i="2"/>
  <c r="BH332" i="2"/>
  <c r="BG332" i="2"/>
  <c r="BE332" i="2"/>
  <c r="T332" i="2"/>
  <c r="R332" i="2"/>
  <c r="P332" i="2"/>
  <c r="BI331" i="2"/>
  <c r="BH331" i="2"/>
  <c r="BG331" i="2"/>
  <c r="BE331" i="2"/>
  <c r="T331" i="2"/>
  <c r="R331" i="2"/>
  <c r="P331" i="2"/>
  <c r="BI330" i="2"/>
  <c r="BH330" i="2"/>
  <c r="BG330" i="2"/>
  <c r="BE330" i="2"/>
  <c r="T330" i="2"/>
  <c r="R330" i="2"/>
  <c r="P330" i="2"/>
  <c r="BI329" i="2"/>
  <c r="BH329" i="2"/>
  <c r="BG329" i="2"/>
  <c r="BE329" i="2"/>
  <c r="T329" i="2"/>
  <c r="R329" i="2"/>
  <c r="P329" i="2"/>
  <c r="BI328" i="2"/>
  <c r="BH328" i="2"/>
  <c r="BG328" i="2"/>
  <c r="BE328" i="2"/>
  <c r="T328" i="2"/>
  <c r="R328" i="2"/>
  <c r="P328" i="2"/>
  <c r="BI327" i="2"/>
  <c r="BH327" i="2"/>
  <c r="BG327" i="2"/>
  <c r="BE327" i="2"/>
  <c r="T327" i="2"/>
  <c r="R327" i="2"/>
  <c r="P327" i="2"/>
  <c r="BI326" i="2"/>
  <c r="BH326" i="2"/>
  <c r="BG326" i="2"/>
  <c r="BE326" i="2"/>
  <c r="T326" i="2"/>
  <c r="R326" i="2"/>
  <c r="P326" i="2"/>
  <c r="BI325" i="2"/>
  <c r="BH325" i="2"/>
  <c r="BG325" i="2"/>
  <c r="BE325" i="2"/>
  <c r="T325" i="2"/>
  <c r="R325" i="2"/>
  <c r="P325" i="2"/>
  <c r="BI324" i="2"/>
  <c r="BH324" i="2"/>
  <c r="BG324" i="2"/>
  <c r="BE324" i="2"/>
  <c r="T324" i="2"/>
  <c r="R324" i="2"/>
  <c r="P324" i="2"/>
  <c r="BI323" i="2"/>
  <c r="BH323" i="2"/>
  <c r="BG323" i="2"/>
  <c r="BE323" i="2"/>
  <c r="T323" i="2"/>
  <c r="R323" i="2"/>
  <c r="P323" i="2"/>
  <c r="BI322" i="2"/>
  <c r="BH322" i="2"/>
  <c r="BG322" i="2"/>
  <c r="BE322" i="2"/>
  <c r="T322" i="2"/>
  <c r="R322" i="2"/>
  <c r="P322" i="2"/>
  <c r="BI321" i="2"/>
  <c r="BH321" i="2"/>
  <c r="BG321" i="2"/>
  <c r="BE321" i="2"/>
  <c r="T321" i="2"/>
  <c r="R321" i="2"/>
  <c r="P321" i="2"/>
  <c r="BI320" i="2"/>
  <c r="BH320" i="2"/>
  <c r="BG320" i="2"/>
  <c r="BE320" i="2"/>
  <c r="T320" i="2"/>
  <c r="R320" i="2"/>
  <c r="P320" i="2"/>
  <c r="BI319" i="2"/>
  <c r="BH319" i="2"/>
  <c r="BG319" i="2"/>
  <c r="BE319" i="2"/>
  <c r="T319" i="2"/>
  <c r="R319" i="2"/>
  <c r="P319" i="2"/>
  <c r="BI318" i="2"/>
  <c r="BH318" i="2"/>
  <c r="BG318" i="2"/>
  <c r="BE318" i="2"/>
  <c r="T318" i="2"/>
  <c r="R318" i="2"/>
  <c r="P318" i="2"/>
  <c r="BI317" i="2"/>
  <c r="BH317" i="2"/>
  <c r="BG317" i="2"/>
  <c r="BE317" i="2"/>
  <c r="T317" i="2"/>
  <c r="R317" i="2"/>
  <c r="P317" i="2"/>
  <c r="BI316" i="2"/>
  <c r="BH316" i="2"/>
  <c r="BG316" i="2"/>
  <c r="BE316" i="2"/>
  <c r="T316" i="2"/>
  <c r="R316" i="2"/>
  <c r="P316" i="2"/>
  <c r="BI315" i="2"/>
  <c r="BH315" i="2"/>
  <c r="BG315" i="2"/>
  <c r="BE315" i="2"/>
  <c r="T315" i="2"/>
  <c r="R315" i="2"/>
  <c r="P315" i="2"/>
  <c r="BI314" i="2"/>
  <c r="BH314" i="2"/>
  <c r="BG314" i="2"/>
  <c r="BE314" i="2"/>
  <c r="T314" i="2"/>
  <c r="R314" i="2"/>
  <c r="P314" i="2"/>
  <c r="BI313" i="2"/>
  <c r="BH313" i="2"/>
  <c r="BG313" i="2"/>
  <c r="BE313" i="2"/>
  <c r="T313" i="2"/>
  <c r="R313" i="2"/>
  <c r="P313" i="2"/>
  <c r="BI312" i="2"/>
  <c r="BH312" i="2"/>
  <c r="BG312" i="2"/>
  <c r="BE312" i="2"/>
  <c r="T312" i="2"/>
  <c r="R312" i="2"/>
  <c r="P312" i="2"/>
  <c r="BI311" i="2"/>
  <c r="BH311" i="2"/>
  <c r="BG311" i="2"/>
  <c r="BE311" i="2"/>
  <c r="T311" i="2"/>
  <c r="R311" i="2"/>
  <c r="P311" i="2"/>
  <c r="BI310" i="2"/>
  <c r="BH310" i="2"/>
  <c r="BG310" i="2"/>
  <c r="BE310" i="2"/>
  <c r="T310" i="2"/>
  <c r="R310" i="2"/>
  <c r="P310" i="2"/>
  <c r="BI309" i="2"/>
  <c r="BH309" i="2"/>
  <c r="BG309" i="2"/>
  <c r="BE309" i="2"/>
  <c r="T309" i="2"/>
  <c r="R309" i="2"/>
  <c r="P309" i="2"/>
  <c r="BI308" i="2"/>
  <c r="BH308" i="2"/>
  <c r="BG308" i="2"/>
  <c r="BE308" i="2"/>
  <c r="T308" i="2"/>
  <c r="R308" i="2"/>
  <c r="P308" i="2"/>
  <c r="BI307" i="2"/>
  <c r="BH307" i="2"/>
  <c r="BG307" i="2"/>
  <c r="BE307" i="2"/>
  <c r="T307" i="2"/>
  <c r="R307" i="2"/>
  <c r="P307" i="2"/>
  <c r="BI306" i="2"/>
  <c r="BH306" i="2"/>
  <c r="BG306" i="2"/>
  <c r="BE306" i="2"/>
  <c r="T306" i="2"/>
  <c r="R306" i="2"/>
  <c r="P306" i="2"/>
  <c r="BI305" i="2"/>
  <c r="BH305" i="2"/>
  <c r="BG305" i="2"/>
  <c r="BE305" i="2"/>
  <c r="T305" i="2"/>
  <c r="R305" i="2"/>
  <c r="P305" i="2"/>
  <c r="BI304" i="2"/>
  <c r="BH304" i="2"/>
  <c r="BG304" i="2"/>
  <c r="BE304" i="2"/>
  <c r="T304" i="2"/>
  <c r="R304" i="2"/>
  <c r="P304" i="2"/>
  <c r="BI303" i="2"/>
  <c r="BH303" i="2"/>
  <c r="BG303" i="2"/>
  <c r="BE303" i="2"/>
  <c r="T303" i="2"/>
  <c r="R303" i="2"/>
  <c r="P303" i="2"/>
  <c r="BI302" i="2"/>
  <c r="BH302" i="2"/>
  <c r="BG302" i="2"/>
  <c r="BE302" i="2"/>
  <c r="T302" i="2"/>
  <c r="R302" i="2"/>
  <c r="P302" i="2"/>
  <c r="BI301" i="2"/>
  <c r="BH301" i="2"/>
  <c r="BG301" i="2"/>
  <c r="BE301" i="2"/>
  <c r="T301" i="2"/>
  <c r="R301" i="2"/>
  <c r="P301" i="2"/>
  <c r="BI300" i="2"/>
  <c r="BH300" i="2"/>
  <c r="BG300" i="2"/>
  <c r="BE300" i="2"/>
  <c r="T300" i="2"/>
  <c r="R300" i="2"/>
  <c r="P300" i="2"/>
  <c r="BI299" i="2"/>
  <c r="BH299" i="2"/>
  <c r="BG299" i="2"/>
  <c r="BE299" i="2"/>
  <c r="T299" i="2"/>
  <c r="R299" i="2"/>
  <c r="P299" i="2"/>
  <c r="BI298" i="2"/>
  <c r="BH298" i="2"/>
  <c r="BG298" i="2"/>
  <c r="BE298" i="2"/>
  <c r="T298" i="2"/>
  <c r="R298" i="2"/>
  <c r="P298" i="2"/>
  <c r="BI297" i="2"/>
  <c r="BH297" i="2"/>
  <c r="BG297" i="2"/>
  <c r="BE297" i="2"/>
  <c r="T297" i="2"/>
  <c r="R297" i="2"/>
  <c r="P297" i="2"/>
  <c r="BI296" i="2"/>
  <c r="BH296" i="2"/>
  <c r="BG296" i="2"/>
  <c r="BE296" i="2"/>
  <c r="T296" i="2"/>
  <c r="R296" i="2"/>
  <c r="P296" i="2"/>
  <c r="BI295" i="2"/>
  <c r="BH295" i="2"/>
  <c r="BG295" i="2"/>
  <c r="BE295" i="2"/>
  <c r="T295" i="2"/>
  <c r="R295" i="2"/>
  <c r="P295" i="2"/>
  <c r="BI294" i="2"/>
  <c r="BH294" i="2"/>
  <c r="BG294" i="2"/>
  <c r="BE294" i="2"/>
  <c r="T294" i="2"/>
  <c r="R294" i="2"/>
  <c r="P294" i="2"/>
  <c r="BI293" i="2"/>
  <c r="BH293" i="2"/>
  <c r="BG293" i="2"/>
  <c r="BE293" i="2"/>
  <c r="T293" i="2"/>
  <c r="R293" i="2"/>
  <c r="P293" i="2"/>
  <c r="BI292" i="2"/>
  <c r="BH292" i="2"/>
  <c r="BG292" i="2"/>
  <c r="BE292" i="2"/>
  <c r="T292" i="2"/>
  <c r="R292" i="2"/>
  <c r="P292" i="2"/>
  <c r="BI291" i="2"/>
  <c r="BH291" i="2"/>
  <c r="BG291" i="2"/>
  <c r="BE291" i="2"/>
  <c r="T291" i="2"/>
  <c r="R291" i="2"/>
  <c r="P291" i="2"/>
  <c r="BI290" i="2"/>
  <c r="BH290" i="2"/>
  <c r="BG290" i="2"/>
  <c r="BE290" i="2"/>
  <c r="T290" i="2"/>
  <c r="R290" i="2"/>
  <c r="P290" i="2"/>
  <c r="BI289" i="2"/>
  <c r="BH289" i="2"/>
  <c r="BG289" i="2"/>
  <c r="BE289" i="2"/>
  <c r="T289" i="2"/>
  <c r="R289" i="2"/>
  <c r="P289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6" i="2"/>
  <c r="BH286" i="2"/>
  <c r="BG286" i="2"/>
  <c r="BE286" i="2"/>
  <c r="T286" i="2"/>
  <c r="R286" i="2"/>
  <c r="P286" i="2"/>
  <c r="BI285" i="2"/>
  <c r="BH285" i="2"/>
  <c r="BG285" i="2"/>
  <c r="BE285" i="2"/>
  <c r="T285" i="2"/>
  <c r="R285" i="2"/>
  <c r="P285" i="2"/>
  <c r="BI284" i="2"/>
  <c r="BH284" i="2"/>
  <c r="BG284" i="2"/>
  <c r="BE284" i="2"/>
  <c r="T284" i="2"/>
  <c r="R284" i="2"/>
  <c r="P284" i="2"/>
  <c r="BI283" i="2"/>
  <c r="BH283" i="2"/>
  <c r="BG283" i="2"/>
  <c r="BE283" i="2"/>
  <c r="T283" i="2"/>
  <c r="R283" i="2"/>
  <c r="P283" i="2"/>
  <c r="BI282" i="2"/>
  <c r="BH282" i="2"/>
  <c r="BG282" i="2"/>
  <c r="BE282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8" i="2"/>
  <c r="BH278" i="2"/>
  <c r="BG278" i="2"/>
  <c r="BE278" i="2"/>
  <c r="T278" i="2"/>
  <c r="R278" i="2"/>
  <c r="P278" i="2"/>
  <c r="BI277" i="2"/>
  <c r="BH277" i="2"/>
  <c r="BG277" i="2"/>
  <c r="BE277" i="2"/>
  <c r="T277" i="2"/>
  <c r="R277" i="2"/>
  <c r="P277" i="2"/>
  <c r="BI276" i="2"/>
  <c r="BH276" i="2"/>
  <c r="BG276" i="2"/>
  <c r="BE276" i="2"/>
  <c r="T276" i="2"/>
  <c r="R276" i="2"/>
  <c r="P276" i="2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T272" i="2"/>
  <c r="R272" i="2"/>
  <c r="P272" i="2"/>
  <c r="BI271" i="2"/>
  <c r="BH271" i="2"/>
  <c r="BG271" i="2"/>
  <c r="BE271" i="2"/>
  <c r="T271" i="2"/>
  <c r="R271" i="2"/>
  <c r="P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61" i="2"/>
  <c r="BH261" i="2"/>
  <c r="BG261" i="2"/>
  <c r="BE261" i="2"/>
  <c r="T261" i="2"/>
  <c r="R261" i="2"/>
  <c r="P261" i="2"/>
  <c r="BI260" i="2"/>
  <c r="BH260" i="2"/>
  <c r="BG260" i="2"/>
  <c r="BE260" i="2"/>
  <c r="T260" i="2"/>
  <c r="R260" i="2"/>
  <c r="P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6" i="2"/>
  <c r="BH256" i="2"/>
  <c r="BG256" i="2"/>
  <c r="BE256" i="2"/>
  <c r="T256" i="2"/>
  <c r="R256" i="2"/>
  <c r="P256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40" i="2"/>
  <c r="BH240" i="2"/>
  <c r="BG240" i="2"/>
  <c r="BE240" i="2"/>
  <c r="T240" i="2"/>
  <c r="R240" i="2"/>
  <c r="P240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2" i="2"/>
  <c r="BH232" i="2"/>
  <c r="BG232" i="2"/>
  <c r="BE232" i="2"/>
  <c r="T232" i="2"/>
  <c r="R232" i="2"/>
  <c r="P232" i="2"/>
  <c r="BI230" i="2"/>
  <c r="BH230" i="2"/>
  <c r="BG230" i="2"/>
  <c r="BE230" i="2"/>
  <c r="T230" i="2"/>
  <c r="R230" i="2"/>
  <c r="P230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2" i="2"/>
  <c r="BH192" i="2"/>
  <c r="BG192" i="2"/>
  <c r="BE192" i="2"/>
  <c r="T192" i="2"/>
  <c r="R192" i="2"/>
  <c r="P192" i="2"/>
  <c r="BI190" i="2"/>
  <c r="BH190" i="2"/>
  <c r="BG190" i="2"/>
  <c r="BE190" i="2"/>
  <c r="T190" i="2"/>
  <c r="R190" i="2"/>
  <c r="P190" i="2"/>
  <c r="BI186" i="2"/>
  <c r="BH186" i="2"/>
  <c r="BG186" i="2"/>
  <c r="BE186" i="2"/>
  <c r="T186" i="2"/>
  <c r="R186" i="2"/>
  <c r="P186" i="2"/>
  <c r="BI181" i="2"/>
  <c r="BH181" i="2"/>
  <c r="BG181" i="2"/>
  <c r="BE181" i="2"/>
  <c r="T181" i="2"/>
  <c r="R181" i="2"/>
  <c r="P181" i="2"/>
  <c r="BI179" i="2"/>
  <c r="BH179" i="2"/>
  <c r="BG179" i="2"/>
  <c r="BE179" i="2"/>
  <c r="T179" i="2"/>
  <c r="R179" i="2"/>
  <c r="P179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1" i="2"/>
  <c r="BH161" i="2"/>
  <c r="BG161" i="2"/>
  <c r="BE161" i="2"/>
  <c r="T161" i="2"/>
  <c r="R161" i="2"/>
  <c r="P161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 s="1"/>
  <c r="J17" i="2"/>
  <c r="J115" i="2"/>
  <c r="E7" i="2"/>
  <c r="E111" i="2" s="1"/>
  <c r="L90" i="1"/>
  <c r="AM90" i="1"/>
  <c r="AM89" i="1"/>
  <c r="L89" i="1"/>
  <c r="AM87" i="1"/>
  <c r="L87" i="1"/>
  <c r="L85" i="1"/>
  <c r="L84" i="1"/>
  <c r="BK372" i="2"/>
  <c r="BK368" i="2"/>
  <c r="BK366" i="2"/>
  <c r="BK359" i="2"/>
  <c r="BK358" i="2"/>
  <c r="BK351" i="2"/>
  <c r="BK348" i="2"/>
  <c r="BK344" i="2"/>
  <c r="BK337" i="2"/>
  <c r="BK336" i="2"/>
  <c r="BK334" i="2"/>
  <c r="BK325" i="2"/>
  <c r="BK324" i="2"/>
  <c r="BK323" i="2"/>
  <c r="BK310" i="2"/>
  <c r="BK309" i="2"/>
  <c r="BK300" i="2"/>
  <c r="BK299" i="2"/>
  <c r="BK294" i="2"/>
  <c r="BK293" i="2"/>
  <c r="BK289" i="2"/>
  <c r="BK286" i="2"/>
  <c r="BK282" i="2"/>
  <c r="BK279" i="2"/>
  <c r="BK276" i="2"/>
  <c r="BK273" i="2"/>
  <c r="BK270" i="2"/>
  <c r="BK265" i="2"/>
  <c r="BK262" i="2"/>
  <c r="BK260" i="2"/>
  <c r="BK259" i="2"/>
  <c r="BK258" i="2"/>
  <c r="BK256" i="2"/>
  <c r="BK254" i="2"/>
  <c r="BK252" i="2"/>
  <c r="BK249" i="2"/>
  <c r="BK243" i="2"/>
  <c r="BK242" i="2"/>
  <c r="BK241" i="2"/>
  <c r="BK144" i="2"/>
  <c r="BK135" i="2"/>
  <c r="BK133" i="2"/>
  <c r="BK130" i="2"/>
  <c r="BK128" i="2"/>
  <c r="BK373" i="2"/>
  <c r="BK371" i="2"/>
  <c r="BK370" i="2"/>
  <c r="BK369" i="2"/>
  <c r="BK365" i="2"/>
  <c r="BK354" i="2"/>
  <c r="BK353" i="2"/>
  <c r="BK350" i="2"/>
  <c r="BK347" i="2"/>
  <c r="BK343" i="2"/>
  <c r="BK340" i="2"/>
  <c r="BK333" i="2"/>
  <c r="BK326" i="2"/>
  <c r="BK318" i="2"/>
  <c r="BK317" i="2"/>
  <c r="BK316" i="2"/>
  <c r="BK312" i="2"/>
  <c r="BK308" i="2"/>
  <c r="BK305" i="2"/>
  <c r="BK304" i="2"/>
  <c r="BK298" i="2"/>
  <c r="BK297" i="2"/>
  <c r="BK296" i="2"/>
  <c r="BK295" i="2"/>
  <c r="BK291" i="2"/>
  <c r="BK281" i="2"/>
  <c r="BK268" i="2"/>
  <c r="BK266" i="2"/>
  <c r="BK255" i="2"/>
  <c r="BK253" i="2"/>
  <c r="BK250" i="2"/>
  <c r="BK374" i="2"/>
  <c r="BK364" i="2"/>
  <c r="BK363" i="2"/>
  <c r="BK362" i="2"/>
  <c r="BK357" i="2"/>
  <c r="BK352" i="2"/>
  <c r="BK346" i="2"/>
  <c r="BK345" i="2"/>
  <c r="BK342" i="2"/>
  <c r="BK341" i="2"/>
  <c r="BK338" i="2"/>
  <c r="BK332" i="2"/>
  <c r="BK331" i="2"/>
  <c r="BK328" i="2"/>
  <c r="BK321" i="2"/>
  <c r="BK313" i="2"/>
  <c r="BK311" i="2"/>
  <c r="BK307" i="2"/>
  <c r="BK306" i="2"/>
  <c r="BK301" i="2"/>
  <c r="BK290" i="2"/>
  <c r="BK287" i="2"/>
  <c r="BK285" i="2"/>
  <c r="BK284" i="2"/>
  <c r="BK283" i="2"/>
  <c r="BK280" i="2"/>
  <c r="BK278" i="2"/>
  <c r="BK277" i="2"/>
  <c r="BK272" i="2"/>
  <c r="BK271" i="2"/>
  <c r="BK269" i="2"/>
  <c r="BK267" i="2"/>
  <c r="BK263" i="2"/>
  <c r="BK261" i="2"/>
  <c r="BK257" i="2"/>
  <c r="BK248" i="2"/>
  <c r="BK246" i="2"/>
  <c r="BK245" i="2"/>
  <c r="BK240" i="2"/>
  <c r="BK232" i="2"/>
  <c r="BK226" i="2"/>
  <c r="BK220" i="2"/>
  <c r="BK219" i="2"/>
  <c r="BK215" i="2"/>
  <c r="BK214" i="2"/>
  <c r="BK212" i="2"/>
  <c r="BK209" i="2"/>
  <c r="BK208" i="2"/>
  <c r="BK207" i="2"/>
  <c r="BK206" i="2"/>
  <c r="BK204" i="2"/>
  <c r="BK198" i="2"/>
  <c r="BK186" i="2"/>
  <c r="BK179" i="2"/>
  <c r="BK177" i="2"/>
  <c r="BK171" i="2"/>
  <c r="BK169" i="2"/>
  <c r="BK168" i="2"/>
  <c r="BK161" i="2"/>
  <c r="BK158" i="2"/>
  <c r="BK156" i="2"/>
  <c r="BK153" i="2"/>
  <c r="BK152" i="2"/>
  <c r="BK150" i="2"/>
  <c r="BK149" i="2"/>
  <c r="BK147" i="2"/>
  <c r="BK138" i="2"/>
  <c r="BK137" i="2"/>
  <c r="BK136" i="2"/>
  <c r="BK132" i="2"/>
  <c r="BK124" i="2"/>
  <c r="AS94" i="1"/>
  <c r="BK377" i="2"/>
  <c r="BK376" i="2"/>
  <c r="BK375" i="2"/>
  <c r="BK367" i="2"/>
  <c r="BK361" i="2"/>
  <c r="BK360" i="2"/>
  <c r="BK355" i="2"/>
  <c r="BK349" i="2"/>
  <c r="BK339" i="2"/>
  <c r="BK335" i="2"/>
  <c r="BK330" i="2"/>
  <c r="BK329" i="2"/>
  <c r="BK327" i="2"/>
  <c r="BK322" i="2"/>
  <c r="BK320" i="2"/>
  <c r="BK319" i="2"/>
  <c r="BK315" i="2"/>
  <c r="BK314" i="2"/>
  <c r="BK303" i="2"/>
  <c r="BK302" i="2"/>
  <c r="BK292" i="2"/>
  <c r="BK288" i="2"/>
  <c r="BK275" i="2"/>
  <c r="BK274" i="2"/>
  <c r="BK264" i="2"/>
  <c r="BK251" i="2"/>
  <c r="BK247" i="2"/>
  <c r="BK244" i="2"/>
  <c r="BK239" i="2"/>
  <c r="BK238" i="2"/>
  <c r="BK230" i="2"/>
  <c r="BK227" i="2"/>
  <c r="BK218" i="2"/>
  <c r="BK217" i="2"/>
  <c r="BK216" i="2"/>
  <c r="BK213" i="2"/>
  <c r="BK211" i="2"/>
  <c r="BK205" i="2"/>
  <c r="BK199" i="2"/>
  <c r="BK197" i="2"/>
  <c r="BK196" i="2"/>
  <c r="BK192" i="2"/>
  <c r="BK190" i="2"/>
  <c r="BK181" i="2"/>
  <c r="BK176" i="2"/>
  <c r="BK170" i="2"/>
  <c r="BK159" i="2"/>
  <c r="BK157" i="2"/>
  <c r="BK151" i="2"/>
  <c r="BK146" i="2"/>
  <c r="BK145" i="2"/>
  <c r="BK143" i="2"/>
  <c r="BK142" i="2"/>
  <c r="BK141" i="2"/>
  <c r="BK140" i="2"/>
  <c r="BK139" i="2"/>
  <c r="BK134" i="2"/>
  <c r="BK131" i="2"/>
  <c r="BK129" i="2"/>
  <c r="BK127" i="2"/>
  <c r="BK126" i="2"/>
  <c r="BK125" i="2"/>
  <c r="P237" i="2" l="1"/>
  <c r="T237" i="2"/>
  <c r="P123" i="2"/>
  <c r="R123" i="2"/>
  <c r="T123" i="2"/>
  <c r="R148" i="2"/>
  <c r="R356" i="2"/>
  <c r="BK123" i="2"/>
  <c r="J98" i="2" s="1"/>
  <c r="BK148" i="2"/>
  <c r="J99" i="2" s="1"/>
  <c r="P148" i="2"/>
  <c r="T148" i="2"/>
  <c r="BK237" i="2"/>
  <c r="J100" i="2" s="1"/>
  <c r="R237" i="2"/>
  <c r="BK356" i="2"/>
  <c r="J101" i="2" s="1"/>
  <c r="P356" i="2"/>
  <c r="T356" i="2"/>
  <c r="E85" i="2"/>
  <c r="J89" i="2"/>
  <c r="BF137" i="2"/>
  <c r="BF143" i="2"/>
  <c r="BF144" i="2"/>
  <c r="BF156" i="2"/>
  <c r="BF157" i="2"/>
  <c r="BF159" i="2"/>
  <c r="BF161" i="2"/>
  <c r="BF169" i="2"/>
  <c r="BF176" i="2"/>
  <c r="BF177" i="2"/>
  <c r="BF179" i="2"/>
  <c r="BF181" i="2"/>
  <c r="BF197" i="2"/>
  <c r="BF199" i="2"/>
  <c r="BF204" i="2"/>
  <c r="BF205" i="2"/>
  <c r="BF206" i="2"/>
  <c r="BF207" i="2"/>
  <c r="BF208" i="2"/>
  <c r="BF209" i="2"/>
  <c r="BF211" i="2"/>
  <c r="BF214" i="2"/>
  <c r="BF218" i="2"/>
  <c r="BF219" i="2"/>
  <c r="BF230" i="2"/>
  <c r="BF248" i="2"/>
  <c r="BF253" i="2"/>
  <c r="BF256" i="2"/>
  <c r="BF260" i="2"/>
  <c r="BF265" i="2"/>
  <c r="BF268" i="2"/>
  <c r="BF279" i="2"/>
  <c r="BF282" i="2"/>
  <c r="BF283" i="2"/>
  <c r="BF286" i="2"/>
  <c r="BF287" i="2"/>
  <c r="BF294" i="2"/>
  <c r="BF299" i="2"/>
  <c r="BF300" i="2"/>
  <c r="BF305" i="2"/>
  <c r="BF306" i="2"/>
  <c r="BF308" i="2"/>
  <c r="BF323" i="2"/>
  <c r="BF331" i="2"/>
  <c r="BF333" i="2"/>
  <c r="BF341" i="2"/>
  <c r="BF342" i="2"/>
  <c r="BF344" i="2"/>
  <c r="BF345" i="2"/>
  <c r="BF347" i="2"/>
  <c r="BF348" i="2"/>
  <c r="BF352" i="2"/>
  <c r="BF357" i="2"/>
  <c r="BF358" i="2"/>
  <c r="BF363" i="2"/>
  <c r="BF365" i="2"/>
  <c r="BF373" i="2"/>
  <c r="BF374" i="2"/>
  <c r="BF376" i="2"/>
  <c r="BF377" i="2"/>
  <c r="BF125" i="2"/>
  <c r="BF127" i="2"/>
  <c r="BF128" i="2"/>
  <c r="BF129" i="2"/>
  <c r="BF132" i="2"/>
  <c r="BF134" i="2"/>
  <c r="BF139" i="2"/>
  <c r="BF140" i="2"/>
  <c r="BF141" i="2"/>
  <c r="BF145" i="2"/>
  <c r="BF147" i="2"/>
  <c r="BF150" i="2"/>
  <c r="BF151" i="2"/>
  <c r="BF153" i="2"/>
  <c r="BF158" i="2"/>
  <c r="BF168" i="2"/>
  <c r="BF170" i="2"/>
  <c r="BF171" i="2"/>
  <c r="BF186" i="2"/>
  <c r="BF190" i="2"/>
  <c r="BF192" i="2"/>
  <c r="BF196" i="2"/>
  <c r="BF198" i="2"/>
  <c r="BF212" i="2"/>
  <c r="BF213" i="2"/>
  <c r="BF215" i="2"/>
  <c r="BF216" i="2"/>
  <c r="BF217" i="2"/>
  <c r="BF220" i="2"/>
  <c r="BF226" i="2"/>
  <c r="BF227" i="2"/>
  <c r="BF232" i="2"/>
  <c r="BF238" i="2"/>
  <c r="BF242" i="2"/>
  <c r="BF245" i="2"/>
  <c r="BF246" i="2"/>
  <c r="BF247" i="2"/>
  <c r="BF249" i="2"/>
  <c r="BF252" i="2"/>
  <c r="BF255" i="2"/>
  <c r="BF258" i="2"/>
  <c r="BF262" i="2"/>
  <c r="BF267" i="2"/>
  <c r="BF273" i="2"/>
  <c r="BF274" i="2"/>
  <c r="BF275" i="2"/>
  <c r="BF276" i="2"/>
  <c r="BF281" i="2"/>
  <c r="BF288" i="2"/>
  <c r="BF291" i="2"/>
  <c r="BF293" i="2"/>
  <c r="BF295" i="2"/>
  <c r="BF297" i="2"/>
  <c r="BF298" i="2"/>
  <c r="BF303" i="2"/>
  <c r="BF307" i="2"/>
  <c r="BF310" i="2"/>
  <c r="BF311" i="2"/>
  <c r="BF317" i="2"/>
  <c r="BF318" i="2"/>
  <c r="BF321" i="2"/>
  <c r="BF322" i="2"/>
  <c r="BF325" i="2"/>
  <c r="BF329" i="2"/>
  <c r="BF330" i="2"/>
  <c r="BF332" i="2"/>
  <c r="BF339" i="2"/>
  <c r="BF343" i="2"/>
  <c r="BF346" i="2"/>
  <c r="BF349" i="2"/>
  <c r="BF350" i="2"/>
  <c r="BF353" i="2"/>
  <c r="BF359" i="2"/>
  <c r="BF367" i="2"/>
  <c r="BF368" i="2"/>
  <c r="BF369" i="2"/>
  <c r="BF370" i="2"/>
  <c r="BF371" i="2"/>
  <c r="BF372" i="2"/>
  <c r="BF250" i="2"/>
  <c r="BF251" i="2"/>
  <c r="BF254" i="2"/>
  <c r="BF257" i="2"/>
  <c r="BF259" i="2"/>
  <c r="BF261" i="2"/>
  <c r="BF264" i="2"/>
  <c r="BF269" i="2"/>
  <c r="BF270" i="2"/>
  <c r="BF272" i="2"/>
  <c r="BF278" i="2"/>
  <c r="BF284" i="2"/>
  <c r="BF285" i="2"/>
  <c r="BF289" i="2"/>
  <c r="BF301" i="2"/>
  <c r="BF302" i="2"/>
  <c r="BF309" i="2"/>
  <c r="BF312" i="2"/>
  <c r="BF315" i="2"/>
  <c r="BF328" i="2"/>
  <c r="BF334" i="2"/>
  <c r="BF335" i="2"/>
  <c r="BF340" i="2"/>
  <c r="BF360" i="2"/>
  <c r="BF366" i="2"/>
  <c r="BF375" i="2"/>
  <c r="F92" i="2"/>
  <c r="BF124" i="2"/>
  <c r="BF126" i="2"/>
  <c r="BF130" i="2"/>
  <c r="BF131" i="2"/>
  <c r="BF133" i="2"/>
  <c r="BF135" i="2"/>
  <c r="BF136" i="2"/>
  <c r="BF138" i="2"/>
  <c r="BF142" i="2"/>
  <c r="BF146" i="2"/>
  <c r="BF149" i="2"/>
  <c r="BF152" i="2"/>
  <c r="BF239" i="2"/>
  <c r="BF240" i="2"/>
  <c r="BF241" i="2"/>
  <c r="BF243" i="2"/>
  <c r="BF244" i="2"/>
  <c r="BF263" i="2"/>
  <c r="BF266" i="2"/>
  <c r="BF271" i="2"/>
  <c r="BF277" i="2"/>
  <c r="BF280" i="2"/>
  <c r="BF290" i="2"/>
  <c r="BF292" i="2"/>
  <c r="BF296" i="2"/>
  <c r="BF304" i="2"/>
  <c r="BF313" i="2"/>
  <c r="BF314" i="2"/>
  <c r="BF316" i="2"/>
  <c r="BF319" i="2"/>
  <c r="BF320" i="2"/>
  <c r="BF324" i="2"/>
  <c r="BF326" i="2"/>
  <c r="BF327" i="2"/>
  <c r="BF336" i="2"/>
  <c r="BF337" i="2"/>
  <c r="BF338" i="2"/>
  <c r="BF351" i="2"/>
  <c r="BF354" i="2"/>
  <c r="BF355" i="2"/>
  <c r="BF361" i="2"/>
  <c r="BF362" i="2"/>
  <c r="BF364" i="2"/>
  <c r="F36" i="2"/>
  <c r="BC95" i="1" s="1"/>
  <c r="BC94" i="1" s="1"/>
  <c r="W32" i="1" s="1"/>
  <c r="F33" i="2"/>
  <c r="AZ95" i="1" s="1"/>
  <c r="AZ94" i="1" s="1"/>
  <c r="AV94" i="1" s="1"/>
  <c r="AK29" i="1" s="1"/>
  <c r="F35" i="2"/>
  <c r="BB95" i="1" s="1"/>
  <c r="BB94" i="1" s="1"/>
  <c r="W31" i="1" s="1"/>
  <c r="J33" i="2"/>
  <c r="AV95" i="1" s="1"/>
  <c r="F37" i="2"/>
  <c r="BD95" i="1" s="1"/>
  <c r="BD94" i="1" s="1"/>
  <c r="W33" i="1" s="1"/>
  <c r="P122" i="2" l="1"/>
  <c r="P121" i="2" s="1"/>
  <c r="AU95" i="1" s="1"/>
  <c r="AU94" i="1" s="1"/>
  <c r="T122" i="2"/>
  <c r="T121" i="2" s="1"/>
  <c r="R122" i="2"/>
  <c r="R121" i="2" s="1"/>
  <c r="BK122" i="2"/>
  <c r="J97" i="2" s="1"/>
  <c r="AX94" i="1"/>
  <c r="AY94" i="1"/>
  <c r="F34" i="2"/>
  <c r="BA95" i="1" s="1"/>
  <c r="BA94" i="1" s="1"/>
  <c r="AW94" i="1" s="1"/>
  <c r="AK30" i="1" s="1"/>
  <c r="W29" i="1"/>
  <c r="J34" i="2"/>
  <c r="AW95" i="1" s="1"/>
  <c r="AT95" i="1" s="1"/>
  <c r="BK121" i="2" l="1"/>
  <c r="J96" i="2" s="1"/>
  <c r="W30" i="1"/>
  <c r="AT94" i="1"/>
  <c r="J30" i="2" l="1"/>
  <c r="AG95" i="1" s="1"/>
  <c r="AG94" i="1" s="1"/>
  <c r="AK26" i="1" s="1"/>
  <c r="AK35" i="1" s="1"/>
  <c r="AN94" i="1" l="1"/>
  <c r="AN95" i="1"/>
  <c r="J39" i="2"/>
</calcChain>
</file>

<file path=xl/sharedStrings.xml><?xml version="1.0" encoding="utf-8"?>
<sst xmlns="http://schemas.openxmlformats.org/spreadsheetml/2006/main" count="3580" uniqueCount="987">
  <si>
    <t>Export Komplet</t>
  </si>
  <si>
    <t/>
  </si>
  <si>
    <t>2.0</t>
  </si>
  <si>
    <t>False</t>
  </si>
  <si>
    <t>{de5cb29e-8d33-4587-adc0-2e275501bb22}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</si>
  <si>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</si>
  <si>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</si>
  <si>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</si>
  <si>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</si>
  <si>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</si>
  <si>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</si>
  <si>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20-25</t>
  </si>
  <si>
    <t>Stavba:</t>
  </si>
  <si>
    <t>JKSO:</t>
  </si>
  <si>
    <t>KS:</t>
  </si>
  <si>
    <t>Miesto:</t>
  </si>
  <si>
    <t>Trnava</t>
  </si>
  <si>
    <t>Dátum:</t>
  </si>
  <si>
    <t>Objednávateľ:</t>
  </si>
  <si>
    <t>IČO:</t>
  </si>
  <si>
    <t>MsÚ Trnava</t>
  </si>
  <si>
    <t>IČ DPH:</t>
  </si>
  <si>
    <t>Zhotoviteľ:</t>
  </si>
  <si>
    <t xml:space="preserve"> </t>
  </si>
  <si>
    <t>Projektant:</t>
  </si>
  <si>
    <t>Rudbeckia-ateliér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</si>
  <si>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</si>
  <si>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</si>
  <si>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</si>
  <si>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</si>
  <si>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</si>
  <si>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</si>
  <si>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</si>
  <si>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</si>
  <si>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</si>
  <si>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</si>
  <si>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</si>
  <si>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</si>
  <si>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</si>
  <si>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</si>
  <si>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</si>
  <si>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</si>
  <si>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</si>
  <si>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</si>
  <si>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</si>
  <si>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</si>
  <si>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</si>
  <si>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</si>
  <si>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</si>
  <si>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</si>
  <si>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</si>
  <si>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</si>
  <si>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</si>
  <si>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</si>
  <si>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</si>
  <si>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</si>
  <si>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</si>
  <si>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</si>
  <si>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</si>
  <si>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</si>
  <si>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</si>
  <si>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</si>
  <si>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</si>
  <si>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</si>
  <si>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</si>
  <si>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</si>
  <si>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</si>
  <si>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</si>
  <si>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</si>
  <si>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</si>
  <si>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</si>
  <si>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</si>
  <si>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</si>
  <si>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</si>
  <si>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</si>
  <si>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</si>
  <si>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SO 04</t>
  </si>
  <si>
    <t>Sadové úpravy</t>
  </si>
  <si>
    <t>STA</t>
  </si>
  <si>
    <t>1</t>
  </si>
  <si>
    <t>{70998d51-15c6-45c3-b8ec-0fc326e28e87}</t>
  </si>
  <si>
    <t>KRYCÍ LIST ROZPOČTU</t>
  </si>
  <si>
    <t>Objekt:</t>
  </si>
  <si>
    <t>SO 04 - Sadové úpravy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</si>
  <si>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</si>
  <si>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</si>
  <si>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</si>
  <si>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</si>
  <si>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</si>
  <si>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</si>
  <si>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1.1 - Zemné práce</t>
  </si>
  <si>
    <t xml:space="preserve">    1.2 - Sadovnícke úpravy</t>
  </si>
  <si>
    <t xml:space="preserve">    1.3 - Rastlinný materiál 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</si>
  <si>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</si>
  <si>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</si>
  <si>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</si>
  <si>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</si>
  <si>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</si>
  <si>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</si>
  <si>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</si>
  <si>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</si>
  <si>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</si>
  <si>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</si>
  <si>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</si>
  <si>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</si>
  <si>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</si>
  <si>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</si>
  <si>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</si>
  <si>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</si>
  <si>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1.1</t>
  </si>
  <si>
    <t>Zemné práce</t>
  </si>
  <si>
    <t>K</t>
  </si>
  <si>
    <t>111201101</t>
  </si>
  <si>
    <t xml:space="preserve">Odstránenie krovín a stromov s koreňom s priemerom kmeňa do 100 mm, do 1000 m2 </t>
  </si>
  <si>
    <t>m2</t>
  </si>
  <si>
    <t>4</t>
  </si>
  <si>
    <t>2</t>
  </si>
  <si>
    <t>1865537793</t>
  </si>
  <si>
    <t>111201110</t>
  </si>
  <si>
    <t>Odstránenie náletov s priemerom kmeňa do 100mm</t>
  </si>
  <si>
    <t>-1147971905</t>
  </si>
  <si>
    <t>3</t>
  </si>
  <si>
    <t>112104121</t>
  </si>
  <si>
    <t>Odstraňovanie stromu postupným zrezávaním bez postupného spúšťania koruny a kmeňa, priemeru do 200 mm</t>
  </si>
  <si>
    <t>ks</t>
  </si>
  <si>
    <t>-1136784610</t>
  </si>
  <si>
    <t>112104122</t>
  </si>
  <si>
    <t>Odstraňovanie stromu postupným zrezávaním bez postupného spúšťania koruny a kmeňa, priemeru nad 200 do 300 mm</t>
  </si>
  <si>
    <t>-2080285715</t>
  </si>
  <si>
    <t>5</t>
  </si>
  <si>
    <t>112104123</t>
  </si>
  <si>
    <t>Odstraňovanie stromu postupným zrezávanímbez postupného spúšťania koruny a kmeňa, priemeru nad 300 do 400 mm</t>
  </si>
  <si>
    <t>-1877330376</t>
  </si>
  <si>
    <t>6</t>
  </si>
  <si>
    <t>112104124</t>
  </si>
  <si>
    <t>Odstraňovanie stromu postupným zrezávaním bez postupného spúšťania koruny a kmeňa, priemeru nad 400 do 500 mm</t>
  </si>
  <si>
    <t>1277567775</t>
  </si>
  <si>
    <t>7</t>
  </si>
  <si>
    <t>112104125</t>
  </si>
  <si>
    <t>Odstraňovanie stromu postupným zrezávaním bez postupného spúšťania koruny a kmeňa, priemeru nad 500 do 600 mm</t>
  </si>
  <si>
    <t>1688270725</t>
  </si>
  <si>
    <t>8</t>
  </si>
  <si>
    <t>112104126</t>
  </si>
  <si>
    <t>Odstraňovanie stromu postupným zrezávaním bez postupného spúšťania koruny a kmeňa, priemeru nad 600 do 700 mm</t>
  </si>
  <si>
    <t>1874046865</t>
  </si>
  <si>
    <t>9</t>
  </si>
  <si>
    <t>112104127</t>
  </si>
  <si>
    <t>Odstraňovanie stromu postupným zrezávaním bez postupného spúšťania koruny a kmeňa, priemeru nad 700 do 800 mm</t>
  </si>
  <si>
    <t>-959443872</t>
  </si>
  <si>
    <t>10</t>
  </si>
  <si>
    <t>112104128</t>
  </si>
  <si>
    <t>Odstraňovanie stromu postupným zrezávaním bez postupného spúšťania koruny a kmeňa, priemeru nad 800 do 900 mm</t>
  </si>
  <si>
    <t>1932548490</t>
  </si>
  <si>
    <t>11</t>
  </si>
  <si>
    <t>112201111</t>
  </si>
  <si>
    <t>Odstránenie pňa v rovine a na svahu do 1:5, priemer do 200 mm</t>
  </si>
  <si>
    <t>-960793671</t>
  </si>
  <si>
    <t>12</t>
  </si>
  <si>
    <t>112201112</t>
  </si>
  <si>
    <t>Odstránenie pňa v rovine a na svahu do 1:5, priemer nad 200 do 300 mm</t>
  </si>
  <si>
    <t>1461640567</t>
  </si>
  <si>
    <t>13</t>
  </si>
  <si>
    <t>112201113</t>
  </si>
  <si>
    <t>Odstránenie pňa v rovine a na svahu do 1:5, priemer nad 300 do 400 mm</t>
  </si>
  <si>
    <t>-547763187</t>
  </si>
  <si>
    <t>14</t>
  </si>
  <si>
    <t>112201114</t>
  </si>
  <si>
    <t>Odstránenie pňa v rovine a na svahu do 1:5, priemer nad 400 do 500 mm</t>
  </si>
  <si>
    <t>533112518</t>
  </si>
  <si>
    <t>15</t>
  </si>
  <si>
    <t>112201115</t>
  </si>
  <si>
    <t>Odstránenie pňa v rovine a na svahu do 1:5, priemer nad 500 do 600 mm (4ks stromov spílených, 1 peň)</t>
  </si>
  <si>
    <t>1966369804</t>
  </si>
  <si>
    <t>16</t>
  </si>
  <si>
    <t>112201116</t>
  </si>
  <si>
    <t>Odstránenie pňa v rovine a na svahu do 1:5, priemer nad 600 do 700 mm</t>
  </si>
  <si>
    <t>-2055697605</t>
  </si>
  <si>
    <t>17</t>
  </si>
  <si>
    <t>112201117</t>
  </si>
  <si>
    <t>Odstránenie pňa v rovine a na svahu do 1:5, priemer nad 700 do 800 mm</t>
  </si>
  <si>
    <t>-1364840792</t>
  </si>
  <si>
    <t>18</t>
  </si>
  <si>
    <t>112201118</t>
  </si>
  <si>
    <t>Odstránenie pňa v rovine a na svahu do 1:5, priemer nad 800 do 900 mm</t>
  </si>
  <si>
    <t>-645197433</t>
  </si>
  <si>
    <t>19</t>
  </si>
  <si>
    <t>111203111</t>
  </si>
  <si>
    <t>Odstránenie pňa odfrézovaním až do hĺbky 500 mm (4ks pňov)</t>
  </si>
  <si>
    <t>-1871774565</t>
  </si>
  <si>
    <t>18492223</t>
  </si>
  <si>
    <t>Zdravotný rez stromov, odborný rez podľa arboristického štandardu</t>
  </si>
  <si>
    <t>-350795466</t>
  </si>
  <si>
    <t>21</t>
  </si>
  <si>
    <t>184806200</t>
  </si>
  <si>
    <t>Odstránenie výmladkov na báze alebo na kmeni stromu</t>
  </si>
  <si>
    <t>928853419</t>
  </si>
  <si>
    <t>22</t>
  </si>
  <si>
    <t>001000026</t>
  </si>
  <si>
    <t>Znalecký posudok - detailné posúdenie stavu dreviny</t>
  </si>
  <si>
    <t>-814710643</t>
  </si>
  <si>
    <t>23</t>
  </si>
  <si>
    <t>1000026</t>
  </si>
  <si>
    <t xml:space="preserve">Ornitologický posudok, preverenie výskytu chránených druhov živočíchov </t>
  </si>
  <si>
    <t>hod</t>
  </si>
  <si>
    <t>-57865492</t>
  </si>
  <si>
    <t>24</t>
  </si>
  <si>
    <t>2009</t>
  </si>
  <si>
    <t>Ochrana stromov pri stavebnej činnosti</t>
  </si>
  <si>
    <t>súb.</t>
  </si>
  <si>
    <t>64</t>
  </si>
  <si>
    <t>-515918738</t>
  </si>
  <si>
    <t>1.2</t>
  </si>
  <si>
    <t>Sadovnícke úpravy</t>
  </si>
  <si>
    <t>25</t>
  </si>
  <si>
    <t>162301131</t>
  </si>
  <si>
    <t xml:space="preserve">Vodorovné premiestnenie výkopku po nespevnenej ceste z horniny tr.1-4, nad 100 do 1000 m3 na vzdialenosť nad 50 do 500 m </t>
  </si>
  <si>
    <t>m3</t>
  </si>
  <si>
    <t>-1419756714</t>
  </si>
  <si>
    <t>26</t>
  </si>
  <si>
    <t>167101102</t>
  </si>
  <si>
    <t>Nakladanie neuľahnutého výkopku z hornín tr.1-4 nad 100 do 1000 m3</t>
  </si>
  <si>
    <t>203186085</t>
  </si>
  <si>
    <t>27</t>
  </si>
  <si>
    <t>181201102</t>
  </si>
  <si>
    <t>Úprava pláne v násypoch v hornine 1-4 so zhutnením</t>
  </si>
  <si>
    <t>1317827792</t>
  </si>
  <si>
    <t>28</t>
  </si>
  <si>
    <t>180402111</t>
  </si>
  <si>
    <t>Založenie trávnika parkového výsevom v rovine do 1:5</t>
  </si>
  <si>
    <t>-800576220</t>
  </si>
  <si>
    <t>29</t>
  </si>
  <si>
    <t>M</t>
  </si>
  <si>
    <t>0057211500</t>
  </si>
  <si>
    <t>Trávové semeno - zmes - parkový trávnik, 30g/m2, *1,03</t>
  </si>
  <si>
    <t>kg</t>
  </si>
  <si>
    <t>-38742170</t>
  </si>
  <si>
    <t>VV</t>
  </si>
  <si>
    <t>(7215*0,03)*1,03</t>
  </si>
  <si>
    <t>222,944*1,03 'Přepočítané koeficientom množstva</t>
  </si>
  <si>
    <t>30</t>
  </si>
  <si>
    <t>180406200</t>
  </si>
  <si>
    <t>Položenie sieťky proti krtom</t>
  </si>
  <si>
    <t>1568317683</t>
  </si>
  <si>
    <t>31</t>
  </si>
  <si>
    <t>6936590020</t>
  </si>
  <si>
    <t>Sieťka proti krtom, * 1,05</t>
  </si>
  <si>
    <t>-86966188</t>
  </si>
  <si>
    <t>32</t>
  </si>
  <si>
    <t>180406111</t>
  </si>
  <si>
    <t>Založenie trávnika parkového mačinovaním v rovine alebo na svahu do 1:5</t>
  </si>
  <si>
    <t>-2139758394</t>
  </si>
  <si>
    <t>33</t>
  </si>
  <si>
    <t>0057220000</t>
  </si>
  <si>
    <t>Trávnikový koberec - rolovaný, *1,05</t>
  </si>
  <si>
    <t>483631614</t>
  </si>
  <si>
    <t>1310*1,05</t>
  </si>
  <si>
    <t>34</t>
  </si>
  <si>
    <t>182001111</t>
  </si>
  <si>
    <t>Plošná úprava terénu pri nerovnostiach terénu nad 50-100mm v rovine alebo na svahu do 1:5</t>
  </si>
  <si>
    <t>-2048594694</t>
  </si>
  <si>
    <t>"živé ploty"205</t>
  </si>
  <si>
    <t>"ruže"189</t>
  </si>
  <si>
    <t>"trvalky"2056</t>
  </si>
  <si>
    <t>"parterový trávnik"1310</t>
  </si>
  <si>
    <t>"parkový trávnik"7215</t>
  </si>
  <si>
    <t>Súčet</t>
  </si>
  <si>
    <t>35</t>
  </si>
  <si>
    <t>183403116</t>
  </si>
  <si>
    <t>Obrobenie pôdy spätnou frézou v rovine alebo na svahu do 1:5</t>
  </si>
  <si>
    <t>1063517499</t>
  </si>
  <si>
    <t>36</t>
  </si>
  <si>
    <t>183403153</t>
  </si>
  <si>
    <t>Obrobenie pôdy hrabaním v rovine alebo na svahu do 1:5</t>
  </si>
  <si>
    <t>-1238511612</t>
  </si>
  <si>
    <t>37</t>
  </si>
  <si>
    <t>183403161</t>
  </si>
  <si>
    <t>Obrobenie pôdy valcovaním v rovine alebo na svahu do 1:5</t>
  </si>
  <si>
    <t>-1503508239</t>
  </si>
  <si>
    <t>38</t>
  </si>
  <si>
    <t>183205111</t>
  </si>
  <si>
    <t>Založenie záhonu na svahu nad 1:5 do 1:2 rovine alebo na svahu do 1:5 v hornine 1 až 2</t>
  </si>
  <si>
    <t>-1371338127</t>
  </si>
  <si>
    <t xml:space="preserve">"trvalky"2056 </t>
  </si>
  <si>
    <t>39</t>
  </si>
  <si>
    <t>916571111</t>
  </si>
  <si>
    <t>Osadenie záhonového obrubníka kovového bez lôžka</t>
  </si>
  <si>
    <t>m</t>
  </si>
  <si>
    <t>-201131777</t>
  </si>
  <si>
    <t>40</t>
  </si>
  <si>
    <t>5838005500</t>
  </si>
  <si>
    <t>Oceľový záhonový obrubník, 100x2500mm</t>
  </si>
  <si>
    <t>-1679259208</t>
  </si>
  <si>
    <t>208*1,06 'Přepočítané koeficientom množstva</t>
  </si>
  <si>
    <t>41</t>
  </si>
  <si>
    <t>183101211</t>
  </si>
  <si>
    <t>Hĺbenie jamiek pre výsadbu v horn. 1-4 s výmenou pôdy do 50% v rovine alebo na svahu do 1:5 objemu do 0, 01 m3</t>
  </si>
  <si>
    <t>-1908004424</t>
  </si>
  <si>
    <t>"trvalky"9126</t>
  </si>
  <si>
    <t>42</t>
  </si>
  <si>
    <t>183101212</t>
  </si>
  <si>
    <t>Hĺbenie jamiek pre výsadbu v horn. 1-4 s výmenou pôdy do 50% v rovine alebo na svahu do 1:5 objemu nad 0,01 do 0,02 m3</t>
  </si>
  <si>
    <t>-145192592</t>
  </si>
  <si>
    <t>"ruže záhonové"735</t>
  </si>
  <si>
    <t>"ruže popínavé"27</t>
  </si>
  <si>
    <t>"kry popínavé"9</t>
  </si>
  <si>
    <t>43</t>
  </si>
  <si>
    <t>183101213</t>
  </si>
  <si>
    <t>Hĺbenie jamiek pre výsadbu v horn. 1-4 s výmenou pôdy do 50% v rovine alebo na svahu do 1:5 objemu nad 0,02 do 0,05 m3</t>
  </si>
  <si>
    <t>1005964299</t>
  </si>
  <si>
    <t>"ihličnatý ker - živý plot"770</t>
  </si>
  <si>
    <t>"listnatý ker"32</t>
  </si>
  <si>
    <t>44</t>
  </si>
  <si>
    <t>183101221</t>
  </si>
  <si>
    <t>Hĺbenie jamiek pre výsadbu v horn. 1-4 s výmenou pôdy do 50% v rovine alebo na svahu do 1:5 objemu nad 0, 40 do 1,00 m3</t>
  </si>
  <si>
    <t>1480485887</t>
  </si>
  <si>
    <t>"stromy"53</t>
  </si>
  <si>
    <t>45</t>
  </si>
  <si>
    <t>183104231</t>
  </si>
  <si>
    <t>Hĺbenie ryhy v horn. 1-4 s výmenou pôdy do 50% v rovine alebo na svahu do 1:5, šírky do 600mm, hĺbky do 500mm</t>
  </si>
  <si>
    <t>-336599927</t>
  </si>
  <si>
    <t>"kry listnaté - živý plot"30</t>
  </si>
  <si>
    <t>"kry listnaté - živý plot-prostokorenné"156</t>
  </si>
  <si>
    <t>46</t>
  </si>
  <si>
    <t>5812532000</t>
  </si>
  <si>
    <t>Záhradnícky substrát voľne ložený</t>
  </si>
  <si>
    <t>124077523</t>
  </si>
  <si>
    <t>47</t>
  </si>
  <si>
    <t>183204112</t>
  </si>
  <si>
    <t>Výsadba kvetín do pripravovanej pôdy so zaliatím s jednoduchými koreňami trvaliek</t>
  </si>
  <si>
    <t>-1723089655</t>
  </si>
  <si>
    <t>48</t>
  </si>
  <si>
    <t>183204113</t>
  </si>
  <si>
    <t>Výsadba kvetín do pripravovanej pôdy so zaliatím s jednoduchými koreňami cibuliek alebo hľúz</t>
  </si>
  <si>
    <t>-50965214</t>
  </si>
  <si>
    <t>49</t>
  </si>
  <si>
    <t>184102111</t>
  </si>
  <si>
    <t>Výsadba dreviny s balom v rovine alebo na svahu do 1:5, priemer balu nad 100 do 200 mm</t>
  </si>
  <si>
    <t>-285786795</t>
  </si>
  <si>
    <t>50</t>
  </si>
  <si>
    <t>184102112</t>
  </si>
  <si>
    <t>Výsadba dreviny s balom v rovine alebo na svahu do 1:5, priemer balu nad 200 do 300 mm</t>
  </si>
  <si>
    <t>1253807540</t>
  </si>
  <si>
    <t>51</t>
  </si>
  <si>
    <t>184102116</t>
  </si>
  <si>
    <t>Výsadba dreviny s balom v rovine alebo na svahu do 1:5, priemer balu nad 600 do 800 mm</t>
  </si>
  <si>
    <t>332391465</t>
  </si>
  <si>
    <t>52</t>
  </si>
  <si>
    <t>184701111</t>
  </si>
  <si>
    <t>Výsadba živého plota do vopred vyhĺbenej ryhy v rovine alebo na svahu do 1:5 z drevín bez balu, prostokorenné</t>
  </si>
  <si>
    <t>-418603498</t>
  </si>
  <si>
    <t>53</t>
  </si>
  <si>
    <t>184701112</t>
  </si>
  <si>
    <t>Výsadba živého plota do vopred vyhĺbenej ryhy v rovine alebo na svahu do 1:5, vertikálna stena</t>
  </si>
  <si>
    <t>-1857387326</t>
  </si>
  <si>
    <t>54</t>
  </si>
  <si>
    <t>184202112</t>
  </si>
  <si>
    <t>Zakotvenie dreviny troma a viac kolmi pri priemere kolov do 100 mm pri dĺžke kolov do 2 m do 3 m</t>
  </si>
  <si>
    <t>-429884893</t>
  </si>
  <si>
    <t>55</t>
  </si>
  <si>
    <t>0521742030</t>
  </si>
  <si>
    <t>Kotviace koly, pr. 50mm, dĺžka 2,5m, 3 ks/1strom</t>
  </si>
  <si>
    <t>1469121492</t>
  </si>
  <si>
    <t>53*3 'Přepočítané koeficientom množstva</t>
  </si>
  <si>
    <t>56</t>
  </si>
  <si>
    <t>0521742040</t>
  </si>
  <si>
    <t>Kotviace polkoly, pr. 50mm, dĺžka 2,5m, 1ks/1strom</t>
  </si>
  <si>
    <t>688528494</t>
  </si>
  <si>
    <t>57</t>
  </si>
  <si>
    <t>0521742050</t>
  </si>
  <si>
    <t>Viazací a spojovací materiál</t>
  </si>
  <si>
    <t>1519416883</t>
  </si>
  <si>
    <t>58</t>
  </si>
  <si>
    <t>0521742080</t>
  </si>
  <si>
    <t>Drenážne potrubie pr. 100 mm, dĺ. 1 m, výplň - štrk fr. 8/16 mm</t>
  </si>
  <si>
    <t>1255323832</t>
  </si>
  <si>
    <t>59</t>
  </si>
  <si>
    <t>184202113</t>
  </si>
  <si>
    <t>Zhotovenie ochrany proti prerastaniu koreňov umiestnením koreňovej chráničky, dĺžka 2m, výška 1m</t>
  </si>
  <si>
    <t>1824635004</t>
  </si>
  <si>
    <t>60</t>
  </si>
  <si>
    <t>0521742070</t>
  </si>
  <si>
    <t>Protikoreňová bariéra, dĺžka 2m, šírka 1m</t>
  </si>
  <si>
    <t>-1774948125</t>
  </si>
  <si>
    <t>61</t>
  </si>
  <si>
    <t>1844502138</t>
  </si>
  <si>
    <t>Presadenie stromu pomocou špeciálnej techniky, vykopanie dreviny, presun do 5000 m, presadenie, zakotvenie</t>
  </si>
  <si>
    <t>-2144562938</t>
  </si>
  <si>
    <t>62</t>
  </si>
  <si>
    <t>184921116</t>
  </si>
  <si>
    <t xml:space="preserve">Položenie mulčovacej kôry v rovine alebo na svahu do 1:5   </t>
  </si>
  <si>
    <t>2052593084</t>
  </si>
  <si>
    <t>63</t>
  </si>
  <si>
    <t>0554151101</t>
  </si>
  <si>
    <t>Mulčovacia kôra borovicová, 40-60mm, 70l</t>
  </si>
  <si>
    <t>-1988988167</t>
  </si>
  <si>
    <t>0554151102</t>
  </si>
  <si>
    <t xml:space="preserve">Mulčovacia zmes -  kompostová zemina, kokosové vlákna, drevná štiepka, trvalkové záhony 2056m2, ruže 189 m2 </t>
  </si>
  <si>
    <t>1333737616</t>
  </si>
  <si>
    <t>65</t>
  </si>
  <si>
    <t>185802113</t>
  </si>
  <si>
    <t>Hnojenie pôdy v rovine alebo na svahu do 1:5 umelým hnojivom naširoko</t>
  </si>
  <si>
    <t>t</t>
  </si>
  <si>
    <t>-1017366460</t>
  </si>
  <si>
    <t>"trávnik"8525*0,03/1000</t>
  </si>
  <si>
    <t>"trvalky"2056*0,03/1000</t>
  </si>
  <si>
    <t>"ruže"189*0,03/1000</t>
  </si>
  <si>
    <t>"kry"205*0,03/1000</t>
  </si>
  <si>
    <t>66</t>
  </si>
  <si>
    <t>251110000100</t>
  </si>
  <si>
    <t>Hnojivo s dlhodobou účinnosťou s postupným uvoľňovaním živín, štartovacie, 30g/m2</t>
  </si>
  <si>
    <t>-439063828</t>
  </si>
  <si>
    <t>67</t>
  </si>
  <si>
    <t>185802114</t>
  </si>
  <si>
    <t>Hnojenie pôdy v rovine alebo na svahu do 1:5 umelým hnojivom</t>
  </si>
  <si>
    <t>43650737</t>
  </si>
  <si>
    <t>"stromy"53*0,08/1000</t>
  </si>
  <si>
    <t>68</t>
  </si>
  <si>
    <t>251910000100</t>
  </si>
  <si>
    <t>Hnojivové tablety, 10 g, strom-8 ks</t>
  </si>
  <si>
    <t>432872806</t>
  </si>
  <si>
    <t>0,004*1,03 'Přepočítané koeficientom množstva</t>
  </si>
  <si>
    <t>69</t>
  </si>
  <si>
    <t>185851111</t>
  </si>
  <si>
    <t>Dovoz vody pre zálievku rastlín na vzdialenosť do 6000 m</t>
  </si>
  <si>
    <t>-482467423</t>
  </si>
  <si>
    <t>"trvalky"1*9126/1000</t>
  </si>
  <si>
    <t>"ruže a kry"5*1927/1000</t>
  </si>
  <si>
    <t>"stromy"50*53/1000</t>
  </si>
  <si>
    <t>1.3</t>
  </si>
  <si>
    <t xml:space="preserve">Rastlinný materiál </t>
  </si>
  <si>
    <t>70</t>
  </si>
  <si>
    <t>cib1</t>
  </si>
  <si>
    <t>Allium aflatunense 'Purple Sensation'</t>
  </si>
  <si>
    <t>-1551925706</t>
  </si>
  <si>
    <t>71</t>
  </si>
  <si>
    <t>cib2</t>
  </si>
  <si>
    <t>Allium atropurpureum</t>
  </si>
  <si>
    <t>-1101228244</t>
  </si>
  <si>
    <t>72</t>
  </si>
  <si>
    <t>cib3</t>
  </si>
  <si>
    <t>Allium Hybride 'Ambassador' ®</t>
  </si>
  <si>
    <t>595977328</t>
  </si>
  <si>
    <t>73</t>
  </si>
  <si>
    <t>cib4</t>
  </si>
  <si>
    <t>Allium nigrum</t>
  </si>
  <si>
    <t>-70941891</t>
  </si>
  <si>
    <t>74</t>
  </si>
  <si>
    <t>cib5</t>
  </si>
  <si>
    <t>Anthericum liliago 'Major'</t>
  </si>
  <si>
    <t>1452605625</t>
  </si>
  <si>
    <t>75</t>
  </si>
  <si>
    <t>cib6</t>
  </si>
  <si>
    <t>Anthericum ramosum</t>
  </si>
  <si>
    <t>-359813724</t>
  </si>
  <si>
    <t>76</t>
  </si>
  <si>
    <t>cib7</t>
  </si>
  <si>
    <t>Camassia leichtlinii 'Alba'</t>
  </si>
  <si>
    <t>2091103458</t>
  </si>
  <si>
    <t>77</t>
  </si>
  <si>
    <t>cib8</t>
  </si>
  <si>
    <t>Camassia leichtlinii ssp. suksdorfii 'Caerulea'</t>
  </si>
  <si>
    <t>-1525734542</t>
  </si>
  <si>
    <t>78</t>
  </si>
  <si>
    <t>cib9</t>
  </si>
  <si>
    <t>Eremurus Ruiter-Hybride 'Cleopatra'</t>
  </si>
  <si>
    <t>-1262185698</t>
  </si>
  <si>
    <t>79</t>
  </si>
  <si>
    <t>cib10</t>
  </si>
  <si>
    <t>Eremurus Ruiter-Hybride 'Romance'</t>
  </si>
  <si>
    <t>1257869838</t>
  </si>
  <si>
    <t>80</t>
  </si>
  <si>
    <t>cib11</t>
  </si>
  <si>
    <t>Eremurus stenophyllus</t>
  </si>
  <si>
    <t>27685456</t>
  </si>
  <si>
    <t>81</t>
  </si>
  <si>
    <t>cib12</t>
  </si>
  <si>
    <t>Galanthus elwesii</t>
  </si>
  <si>
    <t>1444299724</t>
  </si>
  <si>
    <t>82</t>
  </si>
  <si>
    <t>cib13</t>
  </si>
  <si>
    <t>Muscari ´Blue Passion</t>
  </si>
  <si>
    <t>996601434</t>
  </si>
  <si>
    <t>83</t>
  </si>
  <si>
    <t>cib14</t>
  </si>
  <si>
    <t>Narcissus 'Arctic Gold'</t>
  </si>
  <si>
    <t>1975064727</t>
  </si>
  <si>
    <t>84</t>
  </si>
  <si>
    <t>cib15</t>
  </si>
  <si>
    <t>Narcissus 'Creation'</t>
  </si>
  <si>
    <t>436210691</t>
  </si>
  <si>
    <t>85</t>
  </si>
  <si>
    <t>cib16</t>
  </si>
  <si>
    <t>Narcissus 'Dutch Master'</t>
  </si>
  <si>
    <t>1044694372</t>
  </si>
  <si>
    <t>86</t>
  </si>
  <si>
    <t>cib17</t>
  </si>
  <si>
    <t>Narcissus 'Falconet'</t>
  </si>
  <si>
    <t>-974910176</t>
  </si>
  <si>
    <t>87</t>
  </si>
  <si>
    <t>cib18</t>
  </si>
  <si>
    <t>Narcissus 'February Gold'</t>
  </si>
  <si>
    <t>1174228457</t>
  </si>
  <si>
    <t>88</t>
  </si>
  <si>
    <t>cib19</t>
  </si>
  <si>
    <t>Narcissus 'Fortissimo'</t>
  </si>
  <si>
    <t>1338702362</t>
  </si>
  <si>
    <t>89</t>
  </si>
  <si>
    <t>cib20</t>
  </si>
  <si>
    <t>Narcissus 'Ice Follies'</t>
  </si>
  <si>
    <t>-1019629261</t>
  </si>
  <si>
    <t>90</t>
  </si>
  <si>
    <t>cib21</t>
  </si>
  <si>
    <t>Narcissus 'Jetfire'</t>
  </si>
  <si>
    <t>-1993210700</t>
  </si>
  <si>
    <t>91</t>
  </si>
  <si>
    <t>cib22</t>
  </si>
  <si>
    <t>Narcissus 'Mount Hood'</t>
  </si>
  <si>
    <t>-1208787736</t>
  </si>
  <si>
    <t>92</t>
  </si>
  <si>
    <t>cib23</t>
  </si>
  <si>
    <t>Narcissus poeticus 'Actaea'</t>
  </si>
  <si>
    <t>-274668665</t>
  </si>
  <si>
    <t>93</t>
  </si>
  <si>
    <t>cib24</t>
  </si>
  <si>
    <t>Narcissus 'Primeur'</t>
  </si>
  <si>
    <t>-913185389</t>
  </si>
  <si>
    <t>94</t>
  </si>
  <si>
    <t>cib25</t>
  </si>
  <si>
    <t>Ornithogalum nutans</t>
  </si>
  <si>
    <t>1694133595</t>
  </si>
  <si>
    <t>95</t>
  </si>
  <si>
    <t>trv1.1</t>
  </si>
  <si>
    <t>Achillea filipendulina-Hybride 'Credo', 1L</t>
  </si>
  <si>
    <t>66206065</t>
  </si>
  <si>
    <t>96</t>
  </si>
  <si>
    <t>trv2.1</t>
  </si>
  <si>
    <t>Alchemilla mollis, K9</t>
  </si>
  <si>
    <t>1250813338</t>
  </si>
  <si>
    <t>97</t>
  </si>
  <si>
    <t>trv3.1</t>
  </si>
  <si>
    <t>Amsonia hubrichtii, 2L</t>
  </si>
  <si>
    <t>-321298104</t>
  </si>
  <si>
    <t>98</t>
  </si>
  <si>
    <t>trv4.1</t>
  </si>
  <si>
    <t>Anemone hupehensis 'Honorine Jobert, 1L</t>
  </si>
  <si>
    <t>752329442</t>
  </si>
  <si>
    <t>99</t>
  </si>
  <si>
    <t>trv5.1</t>
  </si>
  <si>
    <t>Asphodeline lutea, 1L</t>
  </si>
  <si>
    <t>1759414161</t>
  </si>
  <si>
    <t>100</t>
  </si>
  <si>
    <t>trv6.1</t>
  </si>
  <si>
    <t>Aster ericoides 'Schneegitter', K9</t>
  </si>
  <si>
    <t>73515011</t>
  </si>
  <si>
    <t>101</t>
  </si>
  <si>
    <t>trv7.1</t>
  </si>
  <si>
    <t>Aster tataricus 'Jindai', 1L</t>
  </si>
  <si>
    <t>1076665646</t>
  </si>
  <si>
    <t>102</t>
  </si>
  <si>
    <t>trv8.1</t>
  </si>
  <si>
    <t>Bergenia Hybride 'Biedermeier', 1L</t>
  </si>
  <si>
    <t>-765609656</t>
  </si>
  <si>
    <t>103</t>
  </si>
  <si>
    <t>trv9.1</t>
  </si>
  <si>
    <t>Calamagrostis x acutiflora 'Karl Foerster', k9</t>
  </si>
  <si>
    <t>643951588</t>
  </si>
  <si>
    <t>104</t>
  </si>
  <si>
    <t>trv10.1</t>
  </si>
  <si>
    <t>Calamintha nepeta 'Blue Cloud, K9</t>
  </si>
  <si>
    <t>-2041502399</t>
  </si>
  <si>
    <t>105</t>
  </si>
  <si>
    <t>trv11.1</t>
  </si>
  <si>
    <t>Calamintha nepeta 'Triumphator', K9</t>
  </si>
  <si>
    <t>-1568169044</t>
  </si>
  <si>
    <t>106</t>
  </si>
  <si>
    <t>trv12.1</t>
  </si>
  <si>
    <t>Carex morrowii ssp. foliosissima 'Icedance', 1L</t>
  </si>
  <si>
    <t>-1133205968</t>
  </si>
  <si>
    <t>107</t>
  </si>
  <si>
    <t>trv13.1</t>
  </si>
  <si>
    <t>Cephalaria gigantea, 1L</t>
  </si>
  <si>
    <t>1624759883</t>
  </si>
  <si>
    <t>108</t>
  </si>
  <si>
    <t>trv14.1</t>
  </si>
  <si>
    <t>Coreopsis Hybride 'Full Moon' ®, K9</t>
  </si>
  <si>
    <t>952101999</t>
  </si>
  <si>
    <t>109</t>
  </si>
  <si>
    <t>trv15.1</t>
  </si>
  <si>
    <t>Coreopsis verticillata 'Grandiflora', K9</t>
  </si>
  <si>
    <t>1876979128</t>
  </si>
  <si>
    <t>110</t>
  </si>
  <si>
    <t>trv16.1</t>
  </si>
  <si>
    <t>Digitalis ferruginea, 1L</t>
  </si>
  <si>
    <t>-2081749540</t>
  </si>
  <si>
    <t>111</t>
  </si>
  <si>
    <t>trv17.1</t>
  </si>
  <si>
    <t>Echinacea `Tomato Soup´, 1L</t>
  </si>
  <si>
    <t>1489833348</t>
  </si>
  <si>
    <t>112</t>
  </si>
  <si>
    <t>trv18.1</t>
  </si>
  <si>
    <t>Echinacea ´Orange Luxury´, 1L</t>
  </si>
  <si>
    <t>1879311879</t>
  </si>
  <si>
    <t>113</t>
  </si>
  <si>
    <t>trv19.1</t>
  </si>
  <si>
    <t>Echinacea purpurea 'Alba', K9</t>
  </si>
  <si>
    <t>-201549014</t>
  </si>
  <si>
    <t>114</t>
  </si>
  <si>
    <t>trv20.1</t>
  </si>
  <si>
    <t>Echinacea purpurea 'Green Jewel' ®, 1L</t>
  </si>
  <si>
    <t>-1520343890</t>
  </si>
  <si>
    <t>115</t>
  </si>
  <si>
    <t>trv21.1</t>
  </si>
  <si>
    <t>Echinops sphaerocephalus 'Arctic Glow', K9</t>
  </si>
  <si>
    <t>-1672641243</t>
  </si>
  <si>
    <t>116</t>
  </si>
  <si>
    <t>trv22.1</t>
  </si>
  <si>
    <t>Euphorbia amygdaloides 'Purpurea', K9</t>
  </si>
  <si>
    <t>-2032039266</t>
  </si>
  <si>
    <t>117</t>
  </si>
  <si>
    <t>trv23.1</t>
  </si>
  <si>
    <t>Euphorbia cyparissias, 1L</t>
  </si>
  <si>
    <t>-2010930301</t>
  </si>
  <si>
    <t>118</t>
  </si>
  <si>
    <t>trv24.1</t>
  </si>
  <si>
    <t>Euphorbia palustris 'Walenburg's Glorie', 1L</t>
  </si>
  <si>
    <t>-501951012</t>
  </si>
  <si>
    <t>119</t>
  </si>
  <si>
    <t>trv25.1</t>
  </si>
  <si>
    <t>Euphorbia seguieriana ssp. niciciana, 1L</t>
  </si>
  <si>
    <t>-1335159980</t>
  </si>
  <si>
    <t>120</t>
  </si>
  <si>
    <t>trv26.1</t>
  </si>
  <si>
    <t>-1804559041</t>
  </si>
  <si>
    <t>121</t>
  </si>
  <si>
    <t>trv27.1</t>
  </si>
  <si>
    <t>Festuca mairei, 1L</t>
  </si>
  <si>
    <t>-253065175</t>
  </si>
  <si>
    <t>122</t>
  </si>
  <si>
    <t>trv28.1</t>
  </si>
  <si>
    <t>Gaura lindheimeri 'Whirling Butterflies', 1L</t>
  </si>
  <si>
    <t>437339495</t>
  </si>
  <si>
    <t>123</t>
  </si>
  <si>
    <t>trv29.1</t>
  </si>
  <si>
    <t>Geranium Renardii-Hybride 'Philippe Vapelle', 1L</t>
  </si>
  <si>
    <t>232885141</t>
  </si>
  <si>
    <t>124</t>
  </si>
  <si>
    <t>trv30.1</t>
  </si>
  <si>
    <t>Geranium x magnificum 'Rosemoor', 1L</t>
  </si>
  <si>
    <t>-615395993</t>
  </si>
  <si>
    <t>125</t>
  </si>
  <si>
    <t>trv31.1</t>
  </si>
  <si>
    <t>Hedera helix, 2L</t>
  </si>
  <si>
    <t>630487346</t>
  </si>
  <si>
    <t>126</t>
  </si>
  <si>
    <t>trv32.1</t>
  </si>
  <si>
    <t>Helenium bigelovii 'The Bishop', 1L</t>
  </si>
  <si>
    <t>-1565486231</t>
  </si>
  <si>
    <t>127</t>
  </si>
  <si>
    <t>trv33.1</t>
  </si>
  <si>
    <t>Helenium Hybride 'Baudirektor Linne', 1L</t>
  </si>
  <si>
    <t>174618890</t>
  </si>
  <si>
    <t>128</t>
  </si>
  <si>
    <t>trv34.1</t>
  </si>
  <si>
    <t>Hemerocallis citrina, 1L</t>
  </si>
  <si>
    <t>-619739778</t>
  </si>
  <si>
    <t>129</t>
  </si>
  <si>
    <t>trv35.1</t>
  </si>
  <si>
    <t>Heuchera villosa ‘Kassandra’, 1L</t>
  </si>
  <si>
    <t>-1150525254</t>
  </si>
  <si>
    <t>130</t>
  </si>
  <si>
    <t>trv36.1</t>
  </si>
  <si>
    <t>Heuchera villosa var. macrorrhizza, 1L</t>
  </si>
  <si>
    <t>-1863333798</t>
  </si>
  <si>
    <t>131</t>
  </si>
  <si>
    <t>trv37.1</t>
  </si>
  <si>
    <t>Kalimeris incisa 'Madiva', 1L</t>
  </si>
  <si>
    <t>1744879590</t>
  </si>
  <si>
    <t>132</t>
  </si>
  <si>
    <t>trv38.1</t>
  </si>
  <si>
    <t>Kalimeris mongolica 'Antonia', 1L</t>
  </si>
  <si>
    <t>-1500762439</t>
  </si>
  <si>
    <t>133</t>
  </si>
  <si>
    <t>trv39.1</t>
  </si>
  <si>
    <t>Knautia macedonica, K9</t>
  </si>
  <si>
    <t>683609295</t>
  </si>
  <si>
    <t>134</t>
  </si>
  <si>
    <t>trv40.1</t>
  </si>
  <si>
    <t>Kniphofia Hybride 'Alcazar', 1L</t>
  </si>
  <si>
    <t>876608850</t>
  </si>
  <si>
    <t>135</t>
  </si>
  <si>
    <t>trv41.1</t>
  </si>
  <si>
    <t>Luzula nivea, 1L</t>
  </si>
  <si>
    <t>-1966935663</t>
  </si>
  <si>
    <t>136</t>
  </si>
  <si>
    <t>trv42.1</t>
  </si>
  <si>
    <t>Luzula sylvatica, 1L</t>
  </si>
  <si>
    <t>-524270713</t>
  </si>
  <si>
    <t>137</t>
  </si>
  <si>
    <t>trv43.1</t>
  </si>
  <si>
    <t>Miscanthus sinensis 'Adagio', K9</t>
  </si>
  <si>
    <t>-1364215896</t>
  </si>
  <si>
    <t>138</t>
  </si>
  <si>
    <t>trv44.1</t>
  </si>
  <si>
    <t>Miscanthus sinensis 'Hermann Müssel', 2L</t>
  </si>
  <si>
    <t>-682258977</t>
  </si>
  <si>
    <t>139</t>
  </si>
  <si>
    <t>trv45.1</t>
  </si>
  <si>
    <t>-362954469</t>
  </si>
  <si>
    <t>140</t>
  </si>
  <si>
    <t>trv46.1</t>
  </si>
  <si>
    <t>Molinia arundinacea 'Transparent', K9</t>
  </si>
  <si>
    <t>-1981459157</t>
  </si>
  <si>
    <t>141</t>
  </si>
  <si>
    <t>trv47.1</t>
  </si>
  <si>
    <t>Molinia caerulea 'Edith Dudszus', K9</t>
  </si>
  <si>
    <t>-1024988307</t>
  </si>
  <si>
    <t>142</t>
  </si>
  <si>
    <t>trv48.1</t>
  </si>
  <si>
    <t>Monarda hybrida ´Schneewittchen´, K9</t>
  </si>
  <si>
    <t>264249543</t>
  </si>
  <si>
    <t>143</t>
  </si>
  <si>
    <t>trv49.1</t>
  </si>
  <si>
    <t>Nepeta racemosa 'Superba', K9</t>
  </si>
  <si>
    <t>-820405332</t>
  </si>
  <si>
    <t>144</t>
  </si>
  <si>
    <t>trv50.1</t>
  </si>
  <si>
    <t>Pachysandra terminalis, K9</t>
  </si>
  <si>
    <t>-1205580683</t>
  </si>
  <si>
    <t>145</t>
  </si>
  <si>
    <t>trv51.1</t>
  </si>
  <si>
    <t>Panicum virgatum 'Shenandoah', K9</t>
  </si>
  <si>
    <t>-1982850984</t>
  </si>
  <si>
    <t>146</t>
  </si>
  <si>
    <t>trv52.1</t>
  </si>
  <si>
    <t>Perovskia atriplicifolia 'Filigran', 1L</t>
  </si>
  <si>
    <t>1903635891</t>
  </si>
  <si>
    <t>147</t>
  </si>
  <si>
    <t>trv53.1</t>
  </si>
  <si>
    <t>Polygonum polymorphum 'Johanniswolke', 1L</t>
  </si>
  <si>
    <t>-801469737</t>
  </si>
  <si>
    <t>148</t>
  </si>
  <si>
    <t>trv54.1</t>
  </si>
  <si>
    <t>Salvia nemorosa 'Caradonna', K9</t>
  </si>
  <si>
    <t>746355819</t>
  </si>
  <si>
    <t>149</t>
  </si>
  <si>
    <t>trv55.1</t>
  </si>
  <si>
    <t>Salvia nemorosa 'Mainacht', 1L</t>
  </si>
  <si>
    <t>951860629</t>
  </si>
  <si>
    <t>150</t>
  </si>
  <si>
    <t>trv56.1</t>
  </si>
  <si>
    <t>Salvia nemorosa 'Ostfriesland', K9</t>
  </si>
  <si>
    <t>1345557495</t>
  </si>
  <si>
    <t>151</t>
  </si>
  <si>
    <t>trv57.1</t>
  </si>
  <si>
    <t>Salvia nemorosa 'Schneehügel', k9</t>
  </si>
  <si>
    <t>-752345841</t>
  </si>
  <si>
    <t>152</t>
  </si>
  <si>
    <t>trv58.1</t>
  </si>
  <si>
    <t>Sanguisorba tenuifolia var. alba 'Albiflora', 1L</t>
  </si>
  <si>
    <t>1249448204</t>
  </si>
  <si>
    <t>153</t>
  </si>
  <si>
    <t>trv59.1</t>
  </si>
  <si>
    <t>Sedum spectabile 'Iceberg', K9</t>
  </si>
  <si>
    <t>-988839635</t>
  </si>
  <si>
    <t>154</t>
  </si>
  <si>
    <t>trv60.1</t>
  </si>
  <si>
    <t>Sesleria autumnalis, 1L</t>
  </si>
  <si>
    <t>-431318875</t>
  </si>
  <si>
    <t>155</t>
  </si>
  <si>
    <t>trv61.1</t>
  </si>
  <si>
    <t>Sesleria heuffleriana, 1L</t>
  </si>
  <si>
    <t>-558308239</t>
  </si>
  <si>
    <t>156</t>
  </si>
  <si>
    <t>trv62.1</t>
  </si>
  <si>
    <t>Stipa calamagrostis 'Algäu', 2L</t>
  </si>
  <si>
    <t>-1660394908</t>
  </si>
  <si>
    <t>157</t>
  </si>
  <si>
    <t>trv63.1</t>
  </si>
  <si>
    <t>Stipa gigantea, 2L</t>
  </si>
  <si>
    <t>1523265418</t>
  </si>
  <si>
    <t>158</t>
  </si>
  <si>
    <t>trv64.1</t>
  </si>
  <si>
    <t>Veronicastrum virginicum 'Diana', 1L</t>
  </si>
  <si>
    <t>-1096402755</t>
  </si>
  <si>
    <t>159</t>
  </si>
  <si>
    <t>trv65.1</t>
  </si>
  <si>
    <t>Vinca minor 'Elisa', K9</t>
  </si>
  <si>
    <t>1149640507</t>
  </si>
  <si>
    <t>160</t>
  </si>
  <si>
    <t>ruzpop1</t>
  </si>
  <si>
    <t>Rosa Gertrude Jekyll (ružová), 2L</t>
  </si>
  <si>
    <t>-689437905</t>
  </si>
  <si>
    <t>161</t>
  </si>
  <si>
    <t>ruzpop2</t>
  </si>
  <si>
    <t>Rosa James Galway (ružová), 2L</t>
  </si>
  <si>
    <t>174674297</t>
  </si>
  <si>
    <t>162</t>
  </si>
  <si>
    <t>ruzpop3</t>
  </si>
  <si>
    <t>Rosa Tess of the D’Urbervilles (červená), 2L</t>
  </si>
  <si>
    <t>-128249761</t>
  </si>
  <si>
    <t>163</t>
  </si>
  <si>
    <t>ruzpop4</t>
  </si>
  <si>
    <t>Rosa Mortimer Sackler (ružová), 2L</t>
  </si>
  <si>
    <t>2022713234</t>
  </si>
  <si>
    <t>164</t>
  </si>
  <si>
    <t>ruzpop5</t>
  </si>
  <si>
    <t>Rosa St. Swithun (ružová), 2L</t>
  </si>
  <si>
    <t>1909781791</t>
  </si>
  <si>
    <t>165</t>
  </si>
  <si>
    <t>ruzpop6</t>
  </si>
  <si>
    <t>Rosa Parade(červenoružová), 2L</t>
  </si>
  <si>
    <t>-1938365064</t>
  </si>
  <si>
    <t>166</t>
  </si>
  <si>
    <t>ruzpop7</t>
  </si>
  <si>
    <t>Rosa Strawberry Hill (ružová), 2L</t>
  </si>
  <si>
    <t>589916059</t>
  </si>
  <si>
    <t>167</t>
  </si>
  <si>
    <t>ruzpop8</t>
  </si>
  <si>
    <t>Rosa Lady of Shalott (oranžová), 2L</t>
  </si>
  <si>
    <t>-1817765970</t>
  </si>
  <si>
    <t>168</t>
  </si>
  <si>
    <t>ruzzah1</t>
  </si>
  <si>
    <t>Rosa Wildeve, 2L</t>
  </si>
  <si>
    <t>-525006310</t>
  </si>
  <si>
    <t>169</t>
  </si>
  <si>
    <t>ruzzah2</t>
  </si>
  <si>
    <t>Rosa Boscobel, 2L</t>
  </si>
  <si>
    <t>-1952625201</t>
  </si>
  <si>
    <t>170</t>
  </si>
  <si>
    <t>ruzzah3</t>
  </si>
  <si>
    <t>Rosa Lady Emma Hamilton, 2L</t>
  </si>
  <si>
    <t>140948213</t>
  </si>
  <si>
    <t>171</t>
  </si>
  <si>
    <t>ruzzah4</t>
  </si>
  <si>
    <t>Rosa Munstead Wood, 2L</t>
  </si>
  <si>
    <t>-1353281762</t>
  </si>
  <si>
    <t>172</t>
  </si>
  <si>
    <t>pop1</t>
  </si>
  <si>
    <t>Clematis montana Grandiflora (biela), 2L</t>
  </si>
  <si>
    <t>160319161</t>
  </si>
  <si>
    <t>173</t>
  </si>
  <si>
    <t>pop2</t>
  </si>
  <si>
    <t>Clematis montana Rubens (ružová), 2L</t>
  </si>
  <si>
    <t>620579738</t>
  </si>
  <si>
    <t>174</t>
  </si>
  <si>
    <t>ker1</t>
  </si>
  <si>
    <t>Amelanchier lamarckii, Co 55L, 200/250</t>
  </si>
  <si>
    <t>286891369</t>
  </si>
  <si>
    <t>175</t>
  </si>
  <si>
    <t>ker2</t>
  </si>
  <si>
    <t>Carpinus betulus, hotový živý plot, v. 150 cm, š.120cm (23m2)</t>
  </si>
  <si>
    <t>-2095460196</t>
  </si>
  <si>
    <t>176</t>
  </si>
  <si>
    <t>ker3</t>
  </si>
  <si>
    <t>Carpinus betulus, ker VP/ 80-120, 5ks/m2 (72m2), prostokorenný</t>
  </si>
  <si>
    <t>1241437741</t>
  </si>
  <si>
    <t>177</t>
  </si>
  <si>
    <t>ker4</t>
  </si>
  <si>
    <t>Taxus x baccata, bal 110-120 cm</t>
  </si>
  <si>
    <t>-698517260</t>
  </si>
  <si>
    <t>178</t>
  </si>
  <si>
    <t>str1</t>
  </si>
  <si>
    <t>Robinia pseudoacacia 'Bessoniana', o 20-25</t>
  </si>
  <si>
    <t>834744960</t>
  </si>
  <si>
    <t>179</t>
  </si>
  <si>
    <t>str2</t>
  </si>
  <si>
    <t>Liriodendron tulipifera, o 30+</t>
  </si>
  <si>
    <t>1056741717</t>
  </si>
  <si>
    <t>180</t>
  </si>
  <si>
    <t>str3</t>
  </si>
  <si>
    <t>Fagus sylvatica 'Rohanii', o 20-25</t>
  </si>
  <si>
    <t>-1247348282</t>
  </si>
  <si>
    <t>181</t>
  </si>
  <si>
    <t>str4</t>
  </si>
  <si>
    <t>Sophora japonica, o 20-25</t>
  </si>
  <si>
    <t>-333505892</t>
  </si>
  <si>
    <t>182</t>
  </si>
  <si>
    <t>str5</t>
  </si>
  <si>
    <t>Magnolia kobus, o 20-25</t>
  </si>
  <si>
    <t>-1252225918</t>
  </si>
  <si>
    <t>183</t>
  </si>
  <si>
    <t>str6</t>
  </si>
  <si>
    <t>Carpinus betulus 'Frans Fontaine', o 20-25</t>
  </si>
  <si>
    <t>-232173365</t>
  </si>
  <si>
    <t>184</t>
  </si>
  <si>
    <t>str7</t>
  </si>
  <si>
    <t>Tilia x euchlora, o 30+</t>
  </si>
  <si>
    <t>-382014932</t>
  </si>
  <si>
    <t>185</t>
  </si>
  <si>
    <t>str8</t>
  </si>
  <si>
    <t>Pyrus calleryana 'Chanticleer', o 20-25</t>
  </si>
  <si>
    <t>941200923</t>
  </si>
  <si>
    <t>186</t>
  </si>
  <si>
    <t>str9</t>
  </si>
  <si>
    <t>Gleditsia triacanthos 'Skyline', o 20-25</t>
  </si>
  <si>
    <t>668298411</t>
  </si>
  <si>
    <t>187</t>
  </si>
  <si>
    <t>str10</t>
  </si>
  <si>
    <t>Acer platanoides 'Emerald Queen', o 20-25</t>
  </si>
  <si>
    <t>-1472431679</t>
  </si>
  <si>
    <t>Presun hmôt HSV</t>
  </si>
  <si>
    <t>188</t>
  </si>
  <si>
    <t>162301500</t>
  </si>
  <si>
    <t>Vodorovné premiestnenie vyklčovaných krovín do priemeru kmeňa 100 mm na vzdialenosť 3000 m</t>
  </si>
  <si>
    <t>1892105156</t>
  </si>
  <si>
    <t>189</t>
  </si>
  <si>
    <t>162301509</t>
  </si>
  <si>
    <t>Príplatok za každých ďalších 1000 m premiest., vyklčovaných krovín po spevnenej ceste</t>
  </si>
  <si>
    <t>-294726284</t>
  </si>
  <si>
    <t>190</t>
  </si>
  <si>
    <t>162401411</t>
  </si>
  <si>
    <t>Vodorovné premiestnenie konárov stromov nad 100 do 300 mm do 3000 m</t>
  </si>
  <si>
    <t>764354251</t>
  </si>
  <si>
    <t>191</t>
  </si>
  <si>
    <t>162401412</t>
  </si>
  <si>
    <t>Vodorovné premiestnenie konárov stromov nad 300 do 500 mm do 3000 m</t>
  </si>
  <si>
    <t>632405948</t>
  </si>
  <si>
    <t>192</t>
  </si>
  <si>
    <t>162401413</t>
  </si>
  <si>
    <t>Vodorovné premiestnenie konárov stromov nad 500 do 700 mm do 3000 m</t>
  </si>
  <si>
    <t>-815164033</t>
  </si>
  <si>
    <t>193</t>
  </si>
  <si>
    <t>162401414</t>
  </si>
  <si>
    <t>Vodorovné premiestnenie konárov stromov nad 700 do 900 mm do 3000 m</t>
  </si>
  <si>
    <t>-1816911745</t>
  </si>
  <si>
    <t>194</t>
  </si>
  <si>
    <t>162501411</t>
  </si>
  <si>
    <t>Vodorovné premiestnenie kmeňov nad 100 do 300 mm do 3000 m</t>
  </si>
  <si>
    <t>-571035628</t>
  </si>
  <si>
    <t>195</t>
  </si>
  <si>
    <t>162501412</t>
  </si>
  <si>
    <t>Vodorovné premiestnenie kmeňov nad 300 do 500 mm do 3000 m</t>
  </si>
  <si>
    <t>-1818575446</t>
  </si>
  <si>
    <t>196</t>
  </si>
  <si>
    <t>162501413</t>
  </si>
  <si>
    <t>Vodorovné premiestnenie kmeňov nad 500 do 700 mm do 3000 m</t>
  </si>
  <si>
    <t>1304975727</t>
  </si>
  <si>
    <t>197</t>
  </si>
  <si>
    <t>162501414</t>
  </si>
  <si>
    <t>Vodorovné premiestnenie kmeňov nad 700 do 900 mm do 3000 m</t>
  </si>
  <si>
    <t>-713742272</t>
  </si>
  <si>
    <t>198</t>
  </si>
  <si>
    <t>162601411</t>
  </si>
  <si>
    <t>Vodorovné premiestnenie pňov nad 100 do 300 mm do 3000 m</t>
  </si>
  <si>
    <t>-194425748</t>
  </si>
  <si>
    <t>199</t>
  </si>
  <si>
    <t>162601412</t>
  </si>
  <si>
    <t>Vodorovné premiestnenie pňov nad 300 do 500 mm do 3000 m</t>
  </si>
  <si>
    <t>353298126</t>
  </si>
  <si>
    <t>200</t>
  </si>
  <si>
    <t>162601413</t>
  </si>
  <si>
    <t>Vodorovné premiestnenie pňov nad 500 do 700 mm do 3000 m</t>
  </si>
  <si>
    <t>1698112133</t>
  </si>
  <si>
    <t>201</t>
  </si>
  <si>
    <t>162601414</t>
  </si>
  <si>
    <t>Vodorovné premiestnenie pňov nad 700 do 900 mm do 3000 m</t>
  </si>
  <si>
    <t>264892268</t>
  </si>
  <si>
    <t>202</t>
  </si>
  <si>
    <t>162401421</t>
  </si>
  <si>
    <t>Príplatok za každých ďalších 1000 m premiest.,konárov stromov nad 100 do 300 mm po spevnenej ceste</t>
  </si>
  <si>
    <t>-955677099</t>
  </si>
  <si>
    <t>203</t>
  </si>
  <si>
    <t>162401422</t>
  </si>
  <si>
    <t>Príplatok za každých ďalších 1000 m premiest.,konárov stromov nad 300 do 500 mm po spevnenej ceste</t>
  </si>
  <si>
    <t>-1083766591</t>
  </si>
  <si>
    <t>204</t>
  </si>
  <si>
    <t>162401423</t>
  </si>
  <si>
    <t>Príplatok za každých ďalších 1000 m premiest.,konárov stromov nad 500 do 700 mm po spevnenej ceste</t>
  </si>
  <si>
    <t>-1233631940</t>
  </si>
  <si>
    <t>205</t>
  </si>
  <si>
    <t>162401424</t>
  </si>
  <si>
    <t>Príplatok za každých ďalších 1000 m premiest.,konárov stromov nad 700 do 900 mm po spevnenej ceste</t>
  </si>
  <si>
    <t>1546805954</t>
  </si>
  <si>
    <t>206</t>
  </si>
  <si>
    <t>998231311</t>
  </si>
  <si>
    <t>Presun hmôt pre sadovnícke a krajinárske úpravy do 5000 m vodorovne bez zvislého presunu</t>
  </si>
  <si>
    <t>1185284288</t>
  </si>
  <si>
    <t>207</t>
  </si>
  <si>
    <t>998231312</t>
  </si>
  <si>
    <t xml:space="preserve">Poplatok za uloženie drevnej hmoty </t>
  </si>
  <si>
    <t>-46289531</t>
  </si>
  <si>
    <t>208</t>
  </si>
  <si>
    <t>998231313</t>
  </si>
  <si>
    <t>723704431</t>
  </si>
  <si>
    <t>Obnova Ružového parku - SO 04 - Sadové úpravy</t>
  </si>
  <si>
    <t>Zákonný poplatok za skládkovanie drevnej hmoty NEPODLIEHA ZDANENIU</t>
  </si>
  <si>
    <t>ekvivalent/ výrobok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</si>
</sst>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167" fontId="19" fillId="0" borderId="0" xfId="0" applyNumberFormat="1" applyFont="1" applyBorder="1" applyAlignment="1" applyProtection="1">
      <alignment vertical="center"/>
      <protection locked="0"/>
    </xf>
    <xf numFmtId="14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5" borderId="23" xfId="0" applyFill="1" applyBorder="1" applyAlignment="1">
      <alignment horizontal="center" vertical="center" wrapText="1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88" workbookViewId="0">
      <selection activeCell="S10" sqref="S1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179" t="s">
        <v>5</v>
      </c>
      <c r="AS2" s="180"/>
      <c r="AT2" s="180"/>
      <c r="AU2" s="180"/>
      <c r="AV2" s="180"/>
      <c r="AW2" s="180"/>
      <c r="AX2" s="180"/>
      <c r="AY2" s="180"/>
      <c r="AZ2" s="180"/>
      <c r="BA2" s="180"/>
      <c r="BB2" s="180"/>
      <c r="BC2" s="180"/>
      <c r="BD2" s="180"/>
      <c r="BE2" s="18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6</v>
      </c>
    </row>
    <row r="5" spans="1:74" s="1" customFormat="1" ht="12" customHeight="1">
      <c r="B5" s="19"/>
      <c r="D5" s="22" t="s">
        <v>10</v>
      </c>
      <c r="K5" s="207" t="s">
        <v>11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R5" s="19"/>
      <c r="BS5" s="16" t="s">
        <v>6</v>
      </c>
    </row>
    <row r="6" spans="1:74" s="1" customFormat="1" ht="36.950000000000003" customHeight="1">
      <c r="B6" s="19"/>
      <c r="D6" s="24" t="s">
        <v>12</v>
      </c>
      <c r="K6" s="208" t="s">
        <v>984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R6" s="19"/>
      <c r="BS6" s="16" t="s">
        <v>6</v>
      </c>
    </row>
    <row r="7" spans="1:74" s="1" customFormat="1" ht="12" customHeight="1">
      <c r="B7" s="19"/>
      <c r="D7" s="25" t="s">
        <v>13</v>
      </c>
      <c r="K7" s="23"/>
      <c r="AK7" s="25" t="s">
        <v>14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15</v>
      </c>
      <c r="K8" s="23" t="s">
        <v>16</v>
      </c>
      <c r="AK8" s="25" t="s">
        <v>17</v>
      </c>
      <c r="AN8" s="178">
        <v>44281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18</v>
      </c>
      <c r="AK10" s="25" t="s">
        <v>19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20</v>
      </c>
      <c r="AK11" s="25" t="s">
        <v>21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22</v>
      </c>
      <c r="AK13" s="25" t="s">
        <v>19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23</v>
      </c>
      <c r="AK14" s="25" t="s">
        <v>21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24</v>
      </c>
      <c r="AK16" s="25" t="s">
        <v>19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25</v>
      </c>
      <c r="AK17" s="25" t="s">
        <v>21</v>
      </c>
      <c r="AN17" s="23" t="s">
        <v>1</v>
      </c>
      <c r="AR17" s="19"/>
      <c r="BS17" s="16" t="s">
        <v>26</v>
      </c>
    </row>
    <row r="18" spans="1:71" s="1" customFormat="1" ht="6.95" customHeight="1">
      <c r="B18" s="19"/>
      <c r="AR18" s="19"/>
      <c r="BS18" s="16" t="s">
        <v>27</v>
      </c>
    </row>
    <row r="19" spans="1:71" s="1" customFormat="1" ht="12" customHeight="1">
      <c r="B19" s="19"/>
      <c r="D19" s="25" t="s">
        <v>28</v>
      </c>
      <c r="AK19" s="25" t="s">
        <v>19</v>
      </c>
      <c r="AN19" s="23" t="s">
        <v>1</v>
      </c>
      <c r="AR19" s="19"/>
      <c r="BS19" s="16" t="s">
        <v>27</v>
      </c>
    </row>
    <row r="20" spans="1:71" s="1" customFormat="1" ht="18.399999999999999" customHeight="1">
      <c r="B20" s="19"/>
      <c r="E20" s="23" t="s">
        <v>29</v>
      </c>
      <c r="AK20" s="25" t="s">
        <v>21</v>
      </c>
      <c r="AN20" s="23" t="s">
        <v>1</v>
      </c>
      <c r="AR20" s="19"/>
      <c r="BS20" s="16" t="s">
        <v>26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30</v>
      </c>
      <c r="AR22" s="19"/>
    </row>
    <row r="23" spans="1:71" s="1" customFormat="1" ht="16.5" customHeight="1">
      <c r="B23" s="19"/>
      <c r="E23" s="209" t="s">
        <v>1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31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0">
        <f>ROUND(AG94,2)</f>
        <v>0</v>
      </c>
      <c r="AL26" s="211"/>
      <c r="AM26" s="211"/>
      <c r="AN26" s="211"/>
      <c r="AO26" s="211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212" t="s">
        <v>32</v>
      </c>
      <c r="M28" s="212"/>
      <c r="N28" s="212"/>
      <c r="O28" s="212"/>
      <c r="P28" s="212"/>
      <c r="Q28" s="28"/>
      <c r="R28" s="28"/>
      <c r="S28" s="28"/>
      <c r="T28" s="28"/>
      <c r="U28" s="28"/>
      <c r="V28" s="28"/>
      <c r="W28" s="212" t="s">
        <v>33</v>
      </c>
      <c r="X28" s="212"/>
      <c r="Y28" s="212"/>
      <c r="Z28" s="212"/>
      <c r="AA28" s="212"/>
      <c r="AB28" s="212"/>
      <c r="AC28" s="212"/>
      <c r="AD28" s="212"/>
      <c r="AE28" s="212"/>
      <c r="AF28" s="28"/>
      <c r="AG28" s="28"/>
      <c r="AH28" s="28"/>
      <c r="AI28" s="28"/>
      <c r="AJ28" s="28"/>
      <c r="AK28" s="212" t="s">
        <v>34</v>
      </c>
      <c r="AL28" s="212"/>
      <c r="AM28" s="212"/>
      <c r="AN28" s="212"/>
      <c r="AO28" s="212"/>
      <c r="AP28" s="28"/>
      <c r="AQ28" s="28"/>
      <c r="AR28" s="29"/>
      <c r="BE28" s="28"/>
    </row>
    <row r="29" spans="1:71" s="3" customFormat="1" ht="14.45" customHeight="1">
      <c r="B29" s="33"/>
      <c r="D29" s="25" t="s">
        <v>35</v>
      </c>
      <c r="F29" s="25" t="s">
        <v>36</v>
      </c>
      <c r="L29" s="197">
        <v>0.2</v>
      </c>
      <c r="M29" s="196"/>
      <c r="N29" s="196"/>
      <c r="O29" s="196"/>
      <c r="P29" s="196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K29" s="195">
        <f>ROUND(AV94, 2)</f>
        <v>0</v>
      </c>
      <c r="AL29" s="196"/>
      <c r="AM29" s="196"/>
      <c r="AN29" s="196"/>
      <c r="AO29" s="196"/>
      <c r="AR29" s="33"/>
    </row>
    <row r="30" spans="1:71" s="3" customFormat="1" ht="14.45" customHeight="1">
      <c r="B30" s="33"/>
      <c r="F30" s="25" t="s">
        <v>37</v>
      </c>
      <c r="L30" s="197">
        <v>0.2</v>
      </c>
      <c r="M30" s="196"/>
      <c r="N30" s="196"/>
      <c r="O30" s="196"/>
      <c r="P30" s="196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K30" s="195">
        <f>ROUND(AW94, 2)</f>
        <v>0</v>
      </c>
      <c r="AL30" s="196"/>
      <c r="AM30" s="196"/>
      <c r="AN30" s="196"/>
      <c r="AO30" s="196"/>
      <c r="AR30" s="33"/>
    </row>
    <row r="31" spans="1:71" s="3" customFormat="1" ht="14.45" hidden="1" customHeight="1">
      <c r="B31" s="33"/>
      <c r="F31" s="25" t="s">
        <v>38</v>
      </c>
      <c r="L31" s="197">
        <v>0.2</v>
      </c>
      <c r="M31" s="196"/>
      <c r="N31" s="196"/>
      <c r="O31" s="196"/>
      <c r="P31" s="196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K31" s="195">
        <v>0</v>
      </c>
      <c r="AL31" s="196"/>
      <c r="AM31" s="196"/>
      <c r="AN31" s="196"/>
      <c r="AO31" s="196"/>
      <c r="AR31" s="33"/>
    </row>
    <row r="32" spans="1:71" s="3" customFormat="1" ht="14.45" hidden="1" customHeight="1">
      <c r="B32" s="33"/>
      <c r="F32" s="25" t="s">
        <v>39</v>
      </c>
      <c r="L32" s="197">
        <v>0.2</v>
      </c>
      <c r="M32" s="196"/>
      <c r="N32" s="196"/>
      <c r="O32" s="196"/>
      <c r="P32" s="196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K32" s="195">
        <v>0</v>
      </c>
      <c r="AL32" s="196"/>
      <c r="AM32" s="196"/>
      <c r="AN32" s="196"/>
      <c r="AO32" s="196"/>
      <c r="AR32" s="33"/>
    </row>
    <row r="33" spans="1:57" s="3" customFormat="1" ht="14.45" hidden="1" customHeight="1">
      <c r="B33" s="33"/>
      <c r="F33" s="25" t="s">
        <v>40</v>
      </c>
      <c r="L33" s="197">
        <v>0</v>
      </c>
      <c r="M33" s="196"/>
      <c r="N33" s="196"/>
      <c r="O33" s="196"/>
      <c r="P33" s="196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K33" s="195">
        <v>0</v>
      </c>
      <c r="AL33" s="196"/>
      <c r="AM33" s="196"/>
      <c r="AN33" s="196"/>
      <c r="AO33" s="196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4"/>
      <c r="D35" s="35" t="s">
        <v>41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42</v>
      </c>
      <c r="U35" s="36"/>
      <c r="V35" s="36"/>
      <c r="W35" s="36"/>
      <c r="X35" s="198" t="s">
        <v>43</v>
      </c>
      <c r="Y35" s="199"/>
      <c r="Z35" s="199"/>
      <c r="AA35" s="199"/>
      <c r="AB35" s="199"/>
      <c r="AC35" s="36"/>
      <c r="AD35" s="36"/>
      <c r="AE35" s="36"/>
      <c r="AF35" s="36"/>
      <c r="AG35" s="36"/>
      <c r="AH35" s="36"/>
      <c r="AI35" s="36"/>
      <c r="AJ35" s="36"/>
      <c r="AK35" s="200">
        <f>SUM(AK26:AK33)</f>
        <v>0</v>
      </c>
      <c r="AL35" s="199"/>
      <c r="AM35" s="199"/>
      <c r="AN35" s="199"/>
      <c r="AO35" s="201"/>
      <c r="AP35" s="34"/>
      <c r="AQ35" s="34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8"/>
      <c r="D49" s="39" t="s">
        <v>44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45</v>
      </c>
      <c r="AI49" s="40"/>
      <c r="AJ49" s="40"/>
      <c r="AK49" s="40"/>
      <c r="AL49" s="40"/>
      <c r="AM49" s="40"/>
      <c r="AN49" s="40"/>
      <c r="AO49" s="40"/>
      <c r="AR49" s="38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1" t="s">
        <v>46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1" t="s">
        <v>47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1" t="s">
        <v>46</v>
      </c>
      <c r="AI60" s="31"/>
      <c r="AJ60" s="31"/>
      <c r="AK60" s="31"/>
      <c r="AL60" s="31"/>
      <c r="AM60" s="41" t="s">
        <v>47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39" t="s">
        <v>48</v>
      </c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39" t="s">
        <v>49</v>
      </c>
      <c r="AI64" s="42"/>
      <c r="AJ64" s="42"/>
      <c r="AK64" s="42"/>
      <c r="AL64" s="42"/>
      <c r="AM64" s="42"/>
      <c r="AN64" s="42"/>
      <c r="AO64" s="42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1" t="s">
        <v>46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1" t="s">
        <v>47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1" t="s">
        <v>46</v>
      </c>
      <c r="AI75" s="31"/>
      <c r="AJ75" s="31"/>
      <c r="AK75" s="31"/>
      <c r="AL75" s="31"/>
      <c r="AM75" s="41" t="s">
        <v>47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29"/>
      <c r="BE77" s="28"/>
    </row>
    <row r="81" spans="1:91" s="2" customFormat="1" ht="6.95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29"/>
      <c r="BE81" s="28"/>
    </row>
    <row r="82" spans="1:91" s="2" customFormat="1" ht="24.95" customHeight="1">
      <c r="A82" s="28"/>
      <c r="B82" s="29"/>
      <c r="C82" s="20" t="s">
        <v>50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7"/>
      <c r="C84" s="25" t="s">
        <v>10</v>
      </c>
      <c r="L84" s="4" t="str">
        <f>K5</f>
        <v>20-25</v>
      </c>
      <c r="AR84" s="47"/>
    </row>
    <row r="85" spans="1:91" s="5" customFormat="1" ht="36.950000000000003" customHeight="1">
      <c r="B85" s="48"/>
      <c r="C85" s="49" t="s">
        <v>12</v>
      </c>
      <c r="L85" s="186" t="str">
        <f>K6</f>
        <v>Obnova Ružového parku - SO 04 - Sadové úpravy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8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15</v>
      </c>
      <c r="D87" s="28"/>
      <c r="E87" s="28"/>
      <c r="F87" s="28"/>
      <c r="G87" s="28"/>
      <c r="H87" s="28"/>
      <c r="I87" s="28"/>
      <c r="J87" s="28"/>
      <c r="K87" s="28"/>
      <c r="L87" s="50" t="str">
        <f>IF(K8="","",K8)</f>
        <v>Trnava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17</v>
      </c>
      <c r="AJ87" s="28"/>
      <c r="AK87" s="28"/>
      <c r="AL87" s="28"/>
      <c r="AM87" s="188">
        <f>IF(AN8= "","",AN8)</f>
        <v>44281</v>
      </c>
      <c r="AN87" s="188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18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MsÚ Trnava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24</v>
      </c>
      <c r="AJ89" s="28"/>
      <c r="AK89" s="28"/>
      <c r="AL89" s="28"/>
      <c r="AM89" s="189" t="str">
        <f>IF(E17="","",E17)</f>
        <v>Rudbeckia-ateliér s.r.o.</v>
      </c>
      <c r="AN89" s="190"/>
      <c r="AO89" s="190"/>
      <c r="AP89" s="190"/>
      <c r="AQ89" s="28"/>
      <c r="AR89" s="29"/>
      <c r="AS89" s="191" t="s">
        <v>51</v>
      </c>
      <c r="AT89" s="192"/>
      <c r="AU89" s="52"/>
      <c r="AV89" s="52"/>
      <c r="AW89" s="52"/>
      <c r="AX89" s="52"/>
      <c r="AY89" s="52"/>
      <c r="AZ89" s="52"/>
      <c r="BA89" s="52"/>
      <c r="BB89" s="52"/>
      <c r="BC89" s="52"/>
      <c r="BD89" s="53"/>
      <c r="BE89" s="28"/>
    </row>
    <row r="90" spans="1:91" s="2" customFormat="1" ht="15.2" customHeight="1">
      <c r="A90" s="28"/>
      <c r="B90" s="29"/>
      <c r="C90" s="25" t="s">
        <v>22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189" t="str">
        <f>IF(E20="","",E20)</f>
        <v>Ing. Júlia Straňáková</v>
      </c>
      <c r="AN90" s="190"/>
      <c r="AO90" s="190"/>
      <c r="AP90" s="190"/>
      <c r="AQ90" s="28"/>
      <c r="AR90" s="29"/>
      <c r="AS90" s="193"/>
      <c r="AT90" s="194"/>
      <c r="AU90" s="54"/>
      <c r="AV90" s="54"/>
      <c r="AW90" s="54"/>
      <c r="AX90" s="54"/>
      <c r="AY90" s="54"/>
      <c r="AZ90" s="54"/>
      <c r="BA90" s="54"/>
      <c r="BB90" s="54"/>
      <c r="BC90" s="54"/>
      <c r="BD90" s="55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193"/>
      <c r="AT91" s="194"/>
      <c r="AU91" s="54"/>
      <c r="AV91" s="54"/>
      <c r="AW91" s="54"/>
      <c r="AX91" s="54"/>
      <c r="AY91" s="54"/>
      <c r="AZ91" s="54"/>
      <c r="BA91" s="54"/>
      <c r="BB91" s="54"/>
      <c r="BC91" s="54"/>
      <c r="BD91" s="55"/>
      <c r="BE91" s="28"/>
    </row>
    <row r="92" spans="1:91" s="2" customFormat="1" ht="29.25" customHeight="1">
      <c r="A92" s="28"/>
      <c r="B92" s="29"/>
      <c r="C92" s="181" t="s">
        <v>52</v>
      </c>
      <c r="D92" s="182"/>
      <c r="E92" s="182"/>
      <c r="F92" s="182"/>
      <c r="G92" s="182"/>
      <c r="H92" s="56"/>
      <c r="I92" s="183" t="s">
        <v>53</v>
      </c>
      <c r="J92" s="182"/>
      <c r="K92" s="182"/>
      <c r="L92" s="182"/>
      <c r="M92" s="182"/>
      <c r="N92" s="182"/>
      <c r="O92" s="182"/>
      <c r="P92" s="182"/>
      <c r="Q92" s="182"/>
      <c r="R92" s="182"/>
      <c r="S92" s="182"/>
      <c r="T92" s="182"/>
      <c r="U92" s="182"/>
      <c r="V92" s="182"/>
      <c r="W92" s="182"/>
      <c r="X92" s="182"/>
      <c r="Y92" s="182"/>
      <c r="Z92" s="182"/>
      <c r="AA92" s="182"/>
      <c r="AB92" s="182"/>
      <c r="AC92" s="182"/>
      <c r="AD92" s="182"/>
      <c r="AE92" s="182"/>
      <c r="AF92" s="182"/>
      <c r="AG92" s="184" t="s">
        <v>54</v>
      </c>
      <c r="AH92" s="182"/>
      <c r="AI92" s="182"/>
      <c r="AJ92" s="182"/>
      <c r="AK92" s="182"/>
      <c r="AL92" s="182"/>
      <c r="AM92" s="182"/>
      <c r="AN92" s="183" t="s">
        <v>55</v>
      </c>
      <c r="AO92" s="182"/>
      <c r="AP92" s="185"/>
      <c r="AQ92" s="57" t="s">
        <v>56</v>
      </c>
      <c r="AR92" s="29"/>
      <c r="AS92" s="58" t="s">
        <v>57</v>
      </c>
      <c r="AT92" s="59" t="s">
        <v>58</v>
      </c>
      <c r="AU92" s="59" t="s">
        <v>59</v>
      </c>
      <c r="AV92" s="59" t="s">
        <v>60</v>
      </c>
      <c r="AW92" s="59" t="s">
        <v>61</v>
      </c>
      <c r="AX92" s="59" t="s">
        <v>62</v>
      </c>
      <c r="AY92" s="59" t="s">
        <v>63</v>
      </c>
      <c r="AZ92" s="59" t="s">
        <v>64</v>
      </c>
      <c r="BA92" s="59" t="s">
        <v>65</v>
      </c>
      <c r="BB92" s="59" t="s">
        <v>66</v>
      </c>
      <c r="BC92" s="59" t="s">
        <v>67</v>
      </c>
      <c r="BD92" s="60" t="s">
        <v>68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1"/>
      <c r="AT93" s="62"/>
      <c r="AU93" s="62"/>
      <c r="AV93" s="62"/>
      <c r="AW93" s="62"/>
      <c r="AX93" s="62"/>
      <c r="AY93" s="62"/>
      <c r="AZ93" s="62"/>
      <c r="BA93" s="62"/>
      <c r="BB93" s="62"/>
      <c r="BC93" s="62"/>
      <c r="BD93" s="63"/>
      <c r="BE93" s="28"/>
    </row>
    <row r="94" spans="1:91" s="6" customFormat="1" ht="32.450000000000003" customHeight="1">
      <c r="B94" s="64"/>
      <c r="C94" s="65" t="s">
        <v>69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05">
        <f>ROUND(AG95,2)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8" t="s">
        <v>1</v>
      </c>
      <c r="AR94" s="64"/>
      <c r="AS94" s="69">
        <f>ROUND(AS95,2)</f>
        <v>0</v>
      </c>
      <c r="AT94" s="70">
        <f>ROUND(SUM(AV94:AW94),2)</f>
        <v>0</v>
      </c>
      <c r="AU94" s="71">
        <f>ROUND(AU95,5)</f>
        <v>7006.8602300000002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ROUND(AZ95,2)</f>
        <v>0</v>
      </c>
      <c r="BA94" s="70">
        <f>ROUND(BA95,2)</f>
        <v>0</v>
      </c>
      <c r="BB94" s="70">
        <f>ROUND(BB95,2)</f>
        <v>0</v>
      </c>
      <c r="BC94" s="70">
        <f>ROUND(BC95,2)</f>
        <v>0</v>
      </c>
      <c r="BD94" s="72">
        <f>ROUND(BD95,2)</f>
        <v>0</v>
      </c>
      <c r="BS94" s="73" t="s">
        <v>70</v>
      </c>
      <c r="BT94" s="73" t="s">
        <v>71</v>
      </c>
      <c r="BU94" s="74" t="s">
        <v>72</v>
      </c>
      <c r="BV94" s="73" t="s">
        <v>73</v>
      </c>
      <c r="BW94" s="73" t="s">
        <v>4</v>
      </c>
      <c r="BX94" s="73" t="s">
        <v>74</v>
      </c>
      <c r="CL94" s="73" t="s">
        <v>1</v>
      </c>
    </row>
    <row r="95" spans="1:91" s="7" customFormat="1" ht="16.5" customHeight="1">
      <c r="A95" s="75" t="s">
        <v>75</v>
      </c>
      <c r="B95" s="76"/>
      <c r="C95" s="77"/>
      <c r="D95" s="204" t="s">
        <v>76</v>
      </c>
      <c r="E95" s="204"/>
      <c r="F95" s="204"/>
      <c r="G95" s="204"/>
      <c r="H95" s="204"/>
      <c r="I95" s="78"/>
      <c r="J95" s="204" t="s">
        <v>77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'SO 04 - Sadové úpravy'!J30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9" t="s">
        <v>78</v>
      </c>
      <c r="AR95" s="76"/>
      <c r="AS95" s="80">
        <v>0</v>
      </c>
      <c r="AT95" s="81">
        <f>ROUND(SUM(AV95:AW95),2)</f>
        <v>0</v>
      </c>
      <c r="AU95" s="82">
        <f>'SO 04 - Sadové úpravy'!P121</f>
        <v>7006.8602340000007</v>
      </c>
      <c r="AV95" s="81">
        <f>'SO 04 - Sadové úpravy'!J33</f>
        <v>0</v>
      </c>
      <c r="AW95" s="81">
        <f>'SO 04 - Sadové úpravy'!J34</f>
        <v>0</v>
      </c>
      <c r="AX95" s="81">
        <f>'SO 04 - Sadové úpravy'!J35</f>
        <v>0</v>
      </c>
      <c r="AY95" s="81">
        <f>'SO 04 - Sadové úpravy'!J36</f>
        <v>0</v>
      </c>
      <c r="AZ95" s="81">
        <f>'SO 04 - Sadové úpravy'!F33</f>
        <v>0</v>
      </c>
      <c r="BA95" s="81">
        <f>'SO 04 - Sadové úpravy'!F34</f>
        <v>0</v>
      </c>
      <c r="BB95" s="81">
        <f>'SO 04 - Sadové úpravy'!F35</f>
        <v>0</v>
      </c>
      <c r="BC95" s="81">
        <f>'SO 04 - Sadové úpravy'!F36</f>
        <v>0</v>
      </c>
      <c r="BD95" s="83">
        <f>'SO 04 - Sadové úpravy'!F37</f>
        <v>0</v>
      </c>
      <c r="BT95" s="84" t="s">
        <v>79</v>
      </c>
      <c r="BV95" s="84" t="s">
        <v>73</v>
      </c>
      <c r="BW95" s="84" t="s">
        <v>80</v>
      </c>
      <c r="BX95" s="84" t="s">
        <v>4</v>
      </c>
      <c r="CL95" s="84" t="s">
        <v>1</v>
      </c>
      <c r="CM95" s="84" t="s">
        <v>71</v>
      </c>
    </row>
    <row r="96" spans="1:91" s="2" customFormat="1" ht="30" customHeight="1">
      <c r="A96" s="28"/>
      <c r="B96" s="29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F96" s="28"/>
      <c r="AG96" s="28"/>
      <c r="AH96" s="28"/>
      <c r="AI96" s="28"/>
      <c r="AJ96" s="28"/>
      <c r="AK96" s="28"/>
      <c r="AL96" s="28"/>
      <c r="AM96" s="28"/>
      <c r="AN96" s="28"/>
      <c r="AO96" s="28"/>
      <c r="AP96" s="28"/>
      <c r="AQ96" s="28"/>
      <c r="AR96" s="29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pans="1:57" s="2" customFormat="1" ht="6.95" customHeight="1">
      <c r="A97" s="28"/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SO 04 - Sadové úpravy'!C2" display="/" xr:uid="{00000000-0004-0000-0000-000000000000}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78"/>
  <sheetViews>
    <sheetView showGridLines="0" tabSelected="1" topLeftCell="A188" workbookViewId="0">
      <selection activeCell="J127" sqref="J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11.16406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5"/>
    </row>
    <row r="2" spans="1:46" s="1" customFormat="1" ht="36.950000000000003" customHeight="1">
      <c r="L2" s="179" t="s">
        <v>5</v>
      </c>
      <c r="M2" s="180"/>
      <c r="N2" s="180"/>
      <c r="O2" s="180"/>
      <c r="P2" s="180"/>
      <c r="Q2" s="180"/>
      <c r="R2" s="180"/>
      <c r="S2" s="180"/>
      <c r="T2" s="180"/>
      <c r="U2" s="180"/>
      <c r="V2" s="180"/>
      <c r="AT2" s="16" t="s">
        <v>80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71</v>
      </c>
    </row>
    <row r="4" spans="1:46" s="1" customFormat="1" ht="24.95" customHeight="1">
      <c r="B4" s="19"/>
      <c r="D4" s="20" t="s">
        <v>81</v>
      </c>
      <c r="L4" s="19"/>
      <c r="M4" s="86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12</v>
      </c>
      <c r="L6" s="19"/>
    </row>
    <row r="7" spans="1:46" s="1" customFormat="1" ht="16.5" customHeight="1">
      <c r="B7" s="19"/>
      <c r="E7" s="214" t="str">
        <f>'Rekapitulácia stavby'!K6</f>
        <v>Obnova Ružového parku - SO 04 - Sadové úpravy</v>
      </c>
      <c r="F7" s="215"/>
      <c r="G7" s="215"/>
      <c r="H7" s="215"/>
      <c r="L7" s="19"/>
    </row>
    <row r="8" spans="1:46" s="2" customFormat="1" ht="12" customHeight="1">
      <c r="A8" s="28"/>
      <c r="B8" s="29"/>
      <c r="C8" s="28"/>
      <c r="D8" s="25" t="s">
        <v>82</v>
      </c>
      <c r="E8" s="28"/>
      <c r="F8" s="28"/>
      <c r="G8" s="28"/>
      <c r="H8" s="28"/>
      <c r="I8" s="28"/>
      <c r="J8" s="28"/>
      <c r="K8" s="28"/>
      <c r="L8" s="3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29"/>
      <c r="C9" s="28"/>
      <c r="D9" s="28"/>
      <c r="E9" s="186" t="s">
        <v>83</v>
      </c>
      <c r="F9" s="213"/>
      <c r="G9" s="213"/>
      <c r="H9" s="213"/>
      <c r="I9" s="28"/>
      <c r="J9" s="28"/>
      <c r="K9" s="28"/>
      <c r="L9" s="3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3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29"/>
      <c r="C11" s="28"/>
      <c r="D11" s="25" t="s">
        <v>13</v>
      </c>
      <c r="E11" s="28"/>
      <c r="F11" s="23" t="s">
        <v>1</v>
      </c>
      <c r="G11" s="28"/>
      <c r="H11" s="28"/>
      <c r="I11" s="25" t="s">
        <v>14</v>
      </c>
      <c r="J11" s="23" t="s">
        <v>1</v>
      </c>
      <c r="K11" s="28"/>
      <c r="L11" s="3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29"/>
      <c r="C12" s="28"/>
      <c r="D12" s="25" t="s">
        <v>15</v>
      </c>
      <c r="E12" s="28"/>
      <c r="F12" s="23" t="s">
        <v>16</v>
      </c>
      <c r="G12" s="28"/>
      <c r="H12" s="28"/>
      <c r="I12" s="25" t="s">
        <v>17</v>
      </c>
      <c r="J12" s="51">
        <f>'Rekapitulácia stavby'!AN8</f>
        <v>44281</v>
      </c>
      <c r="K12" s="28"/>
      <c r="L12" s="3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3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18</v>
      </c>
      <c r="E14" s="28"/>
      <c r="F14" s="28"/>
      <c r="G14" s="28"/>
      <c r="H14" s="28"/>
      <c r="I14" s="25" t="s">
        <v>19</v>
      </c>
      <c r="J14" s="23" t="s">
        <v>1</v>
      </c>
      <c r="K14" s="28"/>
      <c r="L14" s="3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29"/>
      <c r="C15" s="28"/>
      <c r="D15" s="28"/>
      <c r="E15" s="23" t="s">
        <v>20</v>
      </c>
      <c r="F15" s="28"/>
      <c r="G15" s="28"/>
      <c r="H15" s="28"/>
      <c r="I15" s="25" t="s">
        <v>21</v>
      </c>
      <c r="J15" s="23" t="s">
        <v>1</v>
      </c>
      <c r="K15" s="28"/>
      <c r="L15" s="3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3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29"/>
      <c r="C17" s="28"/>
      <c r="D17" s="25" t="s">
        <v>22</v>
      </c>
      <c r="E17" s="28"/>
      <c r="F17" s="28"/>
      <c r="G17" s="28"/>
      <c r="H17" s="28"/>
      <c r="I17" s="25" t="s">
        <v>19</v>
      </c>
      <c r="J17" s="23" t="str">
        <f>'Rekapitulácia stavby'!AN13</f>
        <v/>
      </c>
      <c r="K17" s="28"/>
      <c r="L17" s="3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29"/>
      <c r="C18" s="28"/>
      <c r="D18" s="28"/>
      <c r="E18" s="207" t="str">
        <f>'Rekapitulácia stavby'!E14</f>
        <v xml:space="preserve"> </v>
      </c>
      <c r="F18" s="207"/>
      <c r="G18" s="207"/>
      <c r="H18" s="207"/>
      <c r="I18" s="25" t="s">
        <v>21</v>
      </c>
      <c r="J18" s="23" t="str">
        <f>'Rekapitulácia stavby'!AN14</f>
        <v/>
      </c>
      <c r="K18" s="28"/>
      <c r="L18" s="3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3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29"/>
      <c r="C20" s="28"/>
      <c r="D20" s="25" t="s">
        <v>24</v>
      </c>
      <c r="E20" s="28"/>
      <c r="F20" s="28"/>
      <c r="G20" s="28"/>
      <c r="H20" s="28"/>
      <c r="I20" s="25" t="s">
        <v>19</v>
      </c>
      <c r="J20" s="23" t="s">
        <v>1</v>
      </c>
      <c r="K20" s="28"/>
      <c r="L20" s="3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29"/>
      <c r="C21" s="28"/>
      <c r="D21" s="28"/>
      <c r="E21" s="23" t="s">
        <v>25</v>
      </c>
      <c r="F21" s="28"/>
      <c r="G21" s="28"/>
      <c r="H21" s="28"/>
      <c r="I21" s="25" t="s">
        <v>21</v>
      </c>
      <c r="J21" s="23" t="s">
        <v>1</v>
      </c>
      <c r="K21" s="28"/>
      <c r="L21" s="3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38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19</v>
      </c>
      <c r="J23" s="23" t="s">
        <v>1</v>
      </c>
      <c r="K23" s="28"/>
      <c r="L23" s="3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29"/>
      <c r="C24" s="28"/>
      <c r="D24" s="28"/>
      <c r="E24" s="23" t="s">
        <v>29</v>
      </c>
      <c r="F24" s="28"/>
      <c r="G24" s="28"/>
      <c r="H24" s="28"/>
      <c r="I24" s="25" t="s">
        <v>21</v>
      </c>
      <c r="J24" s="23" t="s">
        <v>1</v>
      </c>
      <c r="K24" s="28"/>
      <c r="L24" s="38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3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29"/>
      <c r="C26" s="28"/>
      <c r="D26" s="25" t="s">
        <v>30</v>
      </c>
      <c r="E26" s="28"/>
      <c r="F26" s="28"/>
      <c r="G26" s="28"/>
      <c r="H26" s="28"/>
      <c r="I26" s="28"/>
      <c r="J26" s="28"/>
      <c r="K26" s="28"/>
      <c r="L26" s="38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87"/>
      <c r="B27" s="88"/>
      <c r="C27" s="87"/>
      <c r="D27" s="87"/>
      <c r="E27" s="209" t="s">
        <v>1</v>
      </c>
      <c r="F27" s="209"/>
      <c r="G27" s="209"/>
      <c r="H27" s="209"/>
      <c r="I27" s="87"/>
      <c r="J27" s="87"/>
      <c r="K27" s="87"/>
      <c r="L27" s="89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</row>
    <row r="28" spans="1:31" s="2" customFormat="1" ht="6.95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29"/>
      <c r="C29" s="28"/>
      <c r="D29" s="62"/>
      <c r="E29" s="62"/>
      <c r="F29" s="62"/>
      <c r="G29" s="62"/>
      <c r="H29" s="62"/>
      <c r="I29" s="62"/>
      <c r="J29" s="62"/>
      <c r="K29" s="62"/>
      <c r="L29" s="38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29"/>
      <c r="C30" s="28"/>
      <c r="D30" s="90" t="s">
        <v>31</v>
      </c>
      <c r="E30" s="28"/>
      <c r="F30" s="28"/>
      <c r="G30" s="28"/>
      <c r="H30" s="28"/>
      <c r="I30" s="28"/>
      <c r="J30" s="67">
        <f>ROUND(J121, 2)</f>
        <v>0</v>
      </c>
      <c r="K30" s="28"/>
      <c r="L30" s="3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29"/>
      <c r="C31" s="28"/>
      <c r="D31" s="62"/>
      <c r="E31" s="62"/>
      <c r="F31" s="62"/>
      <c r="G31" s="62"/>
      <c r="H31" s="62"/>
      <c r="I31" s="62"/>
      <c r="J31" s="62"/>
      <c r="K31" s="62"/>
      <c r="L31" s="3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29"/>
      <c r="C32" s="28"/>
      <c r="D32" s="28"/>
      <c r="E32" s="28"/>
      <c r="F32" s="32" t="s">
        <v>33</v>
      </c>
      <c r="G32" s="28"/>
      <c r="H32" s="28"/>
      <c r="I32" s="32" t="s">
        <v>32</v>
      </c>
      <c r="J32" s="32" t="s">
        <v>34</v>
      </c>
      <c r="K32" s="28"/>
      <c r="L32" s="38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29"/>
      <c r="C33" s="28"/>
      <c r="D33" s="91" t="s">
        <v>35</v>
      </c>
      <c r="E33" s="25" t="s">
        <v>36</v>
      </c>
      <c r="F33" s="92">
        <f>ROUND((SUM(BE121:BE377)),  2)</f>
        <v>0</v>
      </c>
      <c r="G33" s="28"/>
      <c r="H33" s="28"/>
      <c r="I33" s="93">
        <v>0.2</v>
      </c>
      <c r="J33" s="92">
        <f>ROUND(((SUM(BE121:BE377))*I33),  2)</f>
        <v>0</v>
      </c>
      <c r="K33" s="28"/>
      <c r="L33" s="38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29"/>
      <c r="C34" s="28"/>
      <c r="D34" s="28"/>
      <c r="E34" s="25" t="s">
        <v>37</v>
      </c>
      <c r="F34" s="92">
        <f>ROUND((SUM(BF121:BF377)),  2)</f>
        <v>0</v>
      </c>
      <c r="G34" s="28"/>
      <c r="H34" s="28"/>
      <c r="I34" s="93">
        <v>0.2</v>
      </c>
      <c r="J34" s="92">
        <f>ROUND(((SUM(BF121:BF377))*I34),  2)</f>
        <v>0</v>
      </c>
      <c r="K34" s="28"/>
      <c r="L34" s="3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29"/>
      <c r="C35" s="28"/>
      <c r="D35" s="28"/>
      <c r="E35" s="25" t="s">
        <v>38</v>
      </c>
      <c r="F35" s="92">
        <f>ROUND((SUM(BG121:BG377)),  2)</f>
        <v>0</v>
      </c>
      <c r="G35" s="28"/>
      <c r="H35" s="28"/>
      <c r="I35" s="93">
        <v>0.2</v>
      </c>
      <c r="J35" s="92">
        <f>0</f>
        <v>0</v>
      </c>
      <c r="K35" s="28"/>
      <c r="L35" s="3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29"/>
      <c r="C36" s="28"/>
      <c r="D36" s="28"/>
      <c r="E36" s="25" t="s">
        <v>39</v>
      </c>
      <c r="F36" s="92">
        <f>ROUND((SUM(BH121:BH377)),  2)</f>
        <v>0</v>
      </c>
      <c r="G36" s="28"/>
      <c r="H36" s="28"/>
      <c r="I36" s="93">
        <v>0.2</v>
      </c>
      <c r="J36" s="92">
        <f>0</f>
        <v>0</v>
      </c>
      <c r="K36" s="28"/>
      <c r="L36" s="3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29"/>
      <c r="C37" s="28"/>
      <c r="D37" s="28"/>
      <c r="E37" s="25" t="s">
        <v>40</v>
      </c>
      <c r="F37" s="92">
        <f>ROUND((SUM(BI121:BI377)),  2)</f>
        <v>0</v>
      </c>
      <c r="G37" s="28"/>
      <c r="H37" s="28"/>
      <c r="I37" s="93">
        <v>0</v>
      </c>
      <c r="J37" s="92">
        <f>0</f>
        <v>0</v>
      </c>
      <c r="K37" s="28"/>
      <c r="L37" s="3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3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29"/>
      <c r="C39" s="94"/>
      <c r="D39" s="95" t="s">
        <v>41</v>
      </c>
      <c r="E39" s="56"/>
      <c r="F39" s="56"/>
      <c r="G39" s="96" t="s">
        <v>42</v>
      </c>
      <c r="H39" s="97" t="s">
        <v>43</v>
      </c>
      <c r="I39" s="56"/>
      <c r="J39" s="98">
        <f>SUM(J30:J37)</f>
        <v>0</v>
      </c>
      <c r="K39" s="99"/>
      <c r="L39" s="38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8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8"/>
      <c r="D50" s="39" t="s">
        <v>44</v>
      </c>
      <c r="E50" s="40"/>
      <c r="F50" s="40"/>
      <c r="G50" s="39" t="s">
        <v>45</v>
      </c>
      <c r="H50" s="40"/>
      <c r="I50" s="40"/>
      <c r="J50" s="40"/>
      <c r="K50" s="40"/>
      <c r="L50" s="38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1" t="s">
        <v>46</v>
      </c>
      <c r="E61" s="31"/>
      <c r="F61" s="100" t="s">
        <v>47</v>
      </c>
      <c r="G61" s="41" t="s">
        <v>46</v>
      </c>
      <c r="H61" s="31"/>
      <c r="I61" s="31"/>
      <c r="J61" s="101" t="s">
        <v>47</v>
      </c>
      <c r="K61" s="31"/>
      <c r="L61" s="38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39" t="s">
        <v>48</v>
      </c>
      <c r="E65" s="42"/>
      <c r="F65" s="42"/>
      <c r="G65" s="39" t="s">
        <v>49</v>
      </c>
      <c r="H65" s="42"/>
      <c r="I65" s="42"/>
      <c r="J65" s="42"/>
      <c r="K65" s="42"/>
      <c r="L65" s="3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1" t="s">
        <v>46</v>
      </c>
      <c r="E76" s="31"/>
      <c r="F76" s="100" t="s">
        <v>47</v>
      </c>
      <c r="G76" s="41" t="s">
        <v>46</v>
      </c>
      <c r="H76" s="31"/>
      <c r="I76" s="31"/>
      <c r="J76" s="101" t="s">
        <v>47</v>
      </c>
      <c r="K76" s="31"/>
      <c r="L76" s="3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47" s="2" customFormat="1" ht="6.95" hidden="1" customHeight="1">
      <c r="A81" s="28"/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hidden="1" customHeight="1">
      <c r="A82" s="28"/>
      <c r="B82" s="29"/>
      <c r="C82" s="20" t="s">
        <v>84</v>
      </c>
      <c r="D82" s="28"/>
      <c r="E82" s="28"/>
      <c r="F82" s="28"/>
      <c r="G82" s="28"/>
      <c r="H82" s="28"/>
      <c r="I82" s="28"/>
      <c r="J82" s="28"/>
      <c r="K82" s="28"/>
      <c r="L82" s="3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hidden="1" customHeight="1">
      <c r="A84" s="28"/>
      <c r="B84" s="29"/>
      <c r="C84" s="25" t="s">
        <v>12</v>
      </c>
      <c r="D84" s="28"/>
      <c r="E84" s="28"/>
      <c r="F84" s="28"/>
      <c r="G84" s="28"/>
      <c r="H84" s="28"/>
      <c r="I84" s="28"/>
      <c r="J84" s="28"/>
      <c r="K84" s="28"/>
      <c r="L84" s="3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16.5" hidden="1" customHeight="1">
      <c r="A85" s="28"/>
      <c r="B85" s="29"/>
      <c r="C85" s="28"/>
      <c r="D85" s="28"/>
      <c r="E85" s="214" t="str">
        <f>E7</f>
        <v>Obnova Ružového parku - SO 04 - Sadové úpravy</v>
      </c>
      <c r="F85" s="215"/>
      <c r="G85" s="215"/>
      <c r="H85" s="215"/>
      <c r="I85" s="28"/>
      <c r="J85" s="28"/>
      <c r="K85" s="28"/>
      <c r="L85" s="3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hidden="1" customHeight="1">
      <c r="A86" s="28"/>
      <c r="B86" s="29"/>
      <c r="C86" s="25" t="s">
        <v>82</v>
      </c>
      <c r="D86" s="28"/>
      <c r="E86" s="28"/>
      <c r="F86" s="28"/>
      <c r="G86" s="28"/>
      <c r="H86" s="28"/>
      <c r="I86" s="28"/>
      <c r="J86" s="28"/>
      <c r="K86" s="28"/>
      <c r="L86" s="3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hidden="1" customHeight="1">
      <c r="A87" s="28"/>
      <c r="B87" s="29"/>
      <c r="C87" s="28"/>
      <c r="D87" s="28"/>
      <c r="E87" s="186" t="str">
        <f>E9</f>
        <v>SO 04 - Sadové úpravy</v>
      </c>
      <c r="F87" s="213"/>
      <c r="G87" s="213"/>
      <c r="H87" s="213"/>
      <c r="I87" s="28"/>
      <c r="J87" s="28"/>
      <c r="K87" s="28"/>
      <c r="L87" s="3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hidden="1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3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hidden="1" customHeight="1">
      <c r="A89" s="28"/>
      <c r="B89" s="29"/>
      <c r="C89" s="25" t="s">
        <v>15</v>
      </c>
      <c r="D89" s="28"/>
      <c r="E89" s="28"/>
      <c r="F89" s="23" t="str">
        <f>F12</f>
        <v>Trnava</v>
      </c>
      <c r="G89" s="28"/>
      <c r="H89" s="28"/>
      <c r="I89" s="25" t="s">
        <v>17</v>
      </c>
      <c r="J89" s="51">
        <f>IF(J12="","",J12)</f>
        <v>44281</v>
      </c>
      <c r="K89" s="28"/>
      <c r="L89" s="3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25.7" hidden="1" customHeight="1">
      <c r="A91" s="28"/>
      <c r="B91" s="29"/>
      <c r="C91" s="25" t="s">
        <v>18</v>
      </c>
      <c r="D91" s="28"/>
      <c r="E91" s="28"/>
      <c r="F91" s="23" t="str">
        <f>E15</f>
        <v>MsÚ Trnava</v>
      </c>
      <c r="G91" s="28"/>
      <c r="H91" s="28"/>
      <c r="I91" s="25" t="s">
        <v>24</v>
      </c>
      <c r="J91" s="26" t="str">
        <f>E21</f>
        <v>Rudbeckia-ateliér s.r.o.</v>
      </c>
      <c r="K91" s="28"/>
      <c r="L91" s="3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25.7" hidden="1" customHeight="1">
      <c r="A92" s="28"/>
      <c r="B92" s="29"/>
      <c r="C92" s="25" t="s">
        <v>22</v>
      </c>
      <c r="D92" s="28"/>
      <c r="E92" s="28"/>
      <c r="F92" s="23" t="str">
        <f>IF(E18="","",E18)</f>
        <v xml:space="preserve"> </v>
      </c>
      <c r="G92" s="28"/>
      <c r="H92" s="28"/>
      <c r="I92" s="25" t="s">
        <v>28</v>
      </c>
      <c r="J92" s="26" t="str">
        <f>E24</f>
        <v>Ing. Júlia Straňáková</v>
      </c>
      <c r="K92" s="28"/>
      <c r="L92" s="38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hidden="1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3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hidden="1" customHeight="1">
      <c r="A94" s="28"/>
      <c r="B94" s="29"/>
      <c r="C94" s="102" t="s">
        <v>85</v>
      </c>
      <c r="D94" s="94"/>
      <c r="E94" s="94"/>
      <c r="F94" s="94"/>
      <c r="G94" s="94"/>
      <c r="H94" s="94"/>
      <c r="I94" s="94"/>
      <c r="J94" s="103" t="s">
        <v>86</v>
      </c>
      <c r="K94" s="94"/>
      <c r="L94" s="38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8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hidden="1" customHeight="1">
      <c r="A96" s="28"/>
      <c r="B96" s="29"/>
      <c r="C96" s="104" t="s">
        <v>87</v>
      </c>
      <c r="D96" s="28"/>
      <c r="E96" s="28"/>
      <c r="F96" s="28"/>
      <c r="G96" s="28"/>
      <c r="H96" s="28"/>
      <c r="I96" s="28"/>
      <c r="J96" s="67">
        <f>J121</f>
        <v>0</v>
      </c>
      <c r="K96" s="28"/>
      <c r="L96" s="38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6" t="s">
        <v>88</v>
      </c>
    </row>
    <row r="97" spans="1:31" s="9" customFormat="1" ht="24.95" hidden="1" customHeight="1">
      <c r="B97" s="105"/>
      <c r="D97" s="106" t="s">
        <v>89</v>
      </c>
      <c r="E97" s="107"/>
      <c r="F97" s="107"/>
      <c r="G97" s="107"/>
      <c r="H97" s="107"/>
      <c r="I97" s="107"/>
      <c r="J97" s="108">
        <f>J122</f>
        <v>0</v>
      </c>
      <c r="L97" s="105"/>
    </row>
    <row r="98" spans="1:31" s="10" customFormat="1" ht="19.899999999999999" hidden="1" customHeight="1">
      <c r="B98" s="109"/>
      <c r="D98" s="110" t="s">
        <v>90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1:31" s="10" customFormat="1" ht="19.899999999999999" hidden="1" customHeight="1">
      <c r="B99" s="109"/>
      <c r="D99" s="110" t="s">
        <v>91</v>
      </c>
      <c r="E99" s="111"/>
      <c r="F99" s="111"/>
      <c r="G99" s="111"/>
      <c r="H99" s="111"/>
      <c r="I99" s="111"/>
      <c r="J99" s="112">
        <f>J148</f>
        <v>0</v>
      </c>
      <c r="L99" s="109"/>
    </row>
    <row r="100" spans="1:31" s="10" customFormat="1" ht="19.899999999999999" hidden="1" customHeight="1">
      <c r="B100" s="109"/>
      <c r="D100" s="110" t="s">
        <v>92</v>
      </c>
      <c r="E100" s="111"/>
      <c r="F100" s="111"/>
      <c r="G100" s="111"/>
      <c r="H100" s="111"/>
      <c r="I100" s="111"/>
      <c r="J100" s="112">
        <f>J237</f>
        <v>0</v>
      </c>
      <c r="L100" s="109"/>
    </row>
    <row r="101" spans="1:31" s="10" customFormat="1" ht="19.899999999999999" hidden="1" customHeight="1">
      <c r="B101" s="109"/>
      <c r="D101" s="110" t="s">
        <v>93</v>
      </c>
      <c r="E101" s="111"/>
      <c r="F101" s="111"/>
      <c r="G101" s="111"/>
      <c r="H101" s="111"/>
      <c r="I101" s="111"/>
      <c r="J101" s="112">
        <f>J356</f>
        <v>0</v>
      </c>
      <c r="L101" s="109"/>
    </row>
    <row r="102" spans="1:31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8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hidden="1" customHeight="1">
      <c r="A103" s="28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38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hidden="1"/>
    <row r="105" spans="1:31" hidden="1"/>
    <row r="106" spans="1:31" hidden="1"/>
    <row r="107" spans="1:31" s="2" customFormat="1" ht="6.95" customHeight="1">
      <c r="A107" s="28"/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8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29"/>
      <c r="C108" s="20" t="s">
        <v>94</v>
      </c>
      <c r="D108" s="28"/>
      <c r="E108" s="28"/>
      <c r="F108" s="28"/>
      <c r="G108" s="28"/>
      <c r="H108" s="28"/>
      <c r="I108" s="28"/>
      <c r="J108" s="28"/>
      <c r="K108" s="28"/>
      <c r="L108" s="38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8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29"/>
      <c r="C110" s="25" t="s">
        <v>12</v>
      </c>
      <c r="D110" s="28"/>
      <c r="E110" s="28"/>
      <c r="F110" s="28"/>
      <c r="G110" s="28"/>
      <c r="H110" s="28"/>
      <c r="I110" s="28"/>
      <c r="J110" s="28"/>
      <c r="K110" s="28"/>
      <c r="L110" s="38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6.5" customHeight="1">
      <c r="A111" s="28"/>
      <c r="B111" s="29"/>
      <c r="C111" s="28"/>
      <c r="D111" s="28"/>
      <c r="E111" s="214" t="str">
        <f>E7</f>
        <v>Obnova Ružového parku - SO 04 - Sadové úpravy</v>
      </c>
      <c r="F111" s="215"/>
      <c r="G111" s="215"/>
      <c r="H111" s="215"/>
      <c r="I111" s="28"/>
      <c r="J111" s="28"/>
      <c r="K111" s="28"/>
      <c r="L111" s="38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29"/>
      <c r="C112" s="25" t="s">
        <v>82</v>
      </c>
      <c r="D112" s="28"/>
      <c r="E112" s="28"/>
      <c r="F112" s="28"/>
      <c r="G112" s="28"/>
      <c r="H112" s="28"/>
      <c r="I112" s="28"/>
      <c r="J112" s="28"/>
      <c r="K112" s="28"/>
      <c r="L112" s="38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29"/>
      <c r="C113" s="28"/>
      <c r="D113" s="28"/>
      <c r="E113" s="186" t="str">
        <f>E9</f>
        <v>SO 04 - Sadové úpravy</v>
      </c>
      <c r="F113" s="213"/>
      <c r="G113" s="213"/>
      <c r="H113" s="213"/>
      <c r="I113" s="28"/>
      <c r="J113" s="28"/>
      <c r="K113" s="28"/>
      <c r="L113" s="38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29"/>
      <c r="C114" s="28"/>
      <c r="D114" s="28"/>
      <c r="E114" s="28"/>
      <c r="F114" s="28"/>
      <c r="G114" s="28"/>
      <c r="H114" s="28"/>
      <c r="I114" s="28"/>
      <c r="J114" s="28"/>
      <c r="K114" s="28"/>
      <c r="L114" s="38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29"/>
      <c r="C115" s="25" t="s">
        <v>15</v>
      </c>
      <c r="D115" s="28"/>
      <c r="E115" s="28"/>
      <c r="F115" s="23" t="str">
        <f>F12</f>
        <v>Trnava</v>
      </c>
      <c r="G115" s="28"/>
      <c r="H115" s="28"/>
      <c r="I115" s="25" t="s">
        <v>17</v>
      </c>
      <c r="J115" s="51">
        <f>IF(J12="","",J12)</f>
        <v>44281</v>
      </c>
      <c r="K115" s="28"/>
      <c r="L115" s="38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8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25.7" customHeight="1">
      <c r="A117" s="28"/>
      <c r="B117" s="29"/>
      <c r="C117" s="25" t="s">
        <v>18</v>
      </c>
      <c r="D117" s="28"/>
      <c r="E117" s="28"/>
      <c r="F117" s="23" t="str">
        <f>E15</f>
        <v>MsÚ Trnava</v>
      </c>
      <c r="G117" s="28"/>
      <c r="H117" s="28"/>
      <c r="I117" s="25" t="s">
        <v>24</v>
      </c>
      <c r="J117" s="26" t="str">
        <f>E21</f>
        <v>Rudbeckia-ateliér s.r.o.</v>
      </c>
      <c r="K117" s="28"/>
      <c r="L117" s="38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25.7" customHeight="1">
      <c r="A118" s="28"/>
      <c r="B118" s="29"/>
      <c r="C118" s="25" t="s">
        <v>22</v>
      </c>
      <c r="D118" s="28"/>
      <c r="E118" s="28"/>
      <c r="F118" s="23" t="str">
        <f>IF(E18="","",E18)</f>
        <v xml:space="preserve"> </v>
      </c>
      <c r="G118" s="28"/>
      <c r="H118" s="28"/>
      <c r="I118" s="25" t="s">
        <v>28</v>
      </c>
      <c r="J118" s="26" t="str">
        <f>E24</f>
        <v>Ing. Júlia Straňáková</v>
      </c>
      <c r="K118" s="28"/>
      <c r="L118" s="38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29"/>
      <c r="C119" s="28"/>
      <c r="D119" s="28"/>
      <c r="E119" s="28"/>
      <c r="F119" s="28"/>
      <c r="G119" s="28"/>
      <c r="H119" s="28"/>
      <c r="I119" s="28"/>
      <c r="J119" s="28"/>
      <c r="K119" s="28"/>
      <c r="L119" s="38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113"/>
      <c r="B120" s="114"/>
      <c r="C120" s="115" t="s">
        <v>95</v>
      </c>
      <c r="D120" s="116" t="s">
        <v>56</v>
      </c>
      <c r="E120" s="116" t="s">
        <v>52</v>
      </c>
      <c r="F120" s="116" t="s">
        <v>53</v>
      </c>
      <c r="G120" s="116" t="s">
        <v>96</v>
      </c>
      <c r="H120" s="116" t="s">
        <v>97</v>
      </c>
      <c r="I120" s="116" t="s">
        <v>98</v>
      </c>
      <c r="J120" s="117" t="s">
        <v>86</v>
      </c>
      <c r="K120" s="118" t="s">
        <v>99</v>
      </c>
      <c r="L120" s="216" t="s">
        <v>986</v>
      </c>
      <c r="M120" s="59" t="s">
        <v>1</v>
      </c>
      <c r="N120" s="59" t="s">
        <v>35</v>
      </c>
      <c r="O120" s="59" t="s">
        <v>100</v>
      </c>
      <c r="P120" s="59" t="s">
        <v>101</v>
      </c>
      <c r="Q120" s="59" t="s">
        <v>102</v>
      </c>
      <c r="R120" s="59" t="s">
        <v>103</v>
      </c>
      <c r="S120" s="59" t="s">
        <v>104</v>
      </c>
      <c r="T120" s="60" t="s">
        <v>105</v>
      </c>
      <c r="U120" s="113"/>
      <c r="V120" s="113"/>
      <c r="W120" s="113"/>
      <c r="X120" s="113"/>
      <c r="Y120" s="113"/>
      <c r="Z120" s="113"/>
      <c r="AA120" s="113"/>
      <c r="AB120" s="113"/>
      <c r="AC120" s="113"/>
      <c r="AD120" s="113"/>
      <c r="AE120" s="113"/>
    </row>
    <row r="121" spans="1:65" s="2" customFormat="1" ht="22.9" customHeight="1">
      <c r="A121" s="28"/>
      <c r="B121" s="29"/>
      <c r="C121" s="65" t="s">
        <v>87</v>
      </c>
      <c r="D121" s="28"/>
      <c r="E121" s="28"/>
      <c r="F121" s="28"/>
      <c r="G121" s="28"/>
      <c r="H121" s="28"/>
      <c r="I121" s="28"/>
      <c r="J121" s="119"/>
      <c r="K121" s="28"/>
      <c r="L121" s="29"/>
      <c r="M121" s="61"/>
      <c r="N121" s="52"/>
      <c r="O121" s="62"/>
      <c r="P121" s="120">
        <f>P122</f>
        <v>7006.8602340000007</v>
      </c>
      <c r="Q121" s="62"/>
      <c r="R121" s="120">
        <f>R122</f>
        <v>646.72100999999998</v>
      </c>
      <c r="S121" s="62"/>
      <c r="T121" s="121">
        <f>T122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6" t="s">
        <v>70</v>
      </c>
      <c r="AU121" s="16" t="s">
        <v>88</v>
      </c>
      <c r="BK121" s="122">
        <f>BK122</f>
        <v>0</v>
      </c>
    </row>
    <row r="122" spans="1:65" s="12" customFormat="1" ht="25.9" customHeight="1">
      <c r="B122" s="123"/>
      <c r="D122" s="124" t="s">
        <v>70</v>
      </c>
      <c r="E122" s="125" t="s">
        <v>106</v>
      </c>
      <c r="F122" s="125" t="s">
        <v>107</v>
      </c>
      <c r="J122" s="126"/>
      <c r="L122" s="123"/>
      <c r="M122" s="127"/>
      <c r="N122" s="128"/>
      <c r="O122" s="128"/>
      <c r="P122" s="129">
        <f>P123+P148+P237+P356</f>
        <v>7006.8602340000007</v>
      </c>
      <c r="Q122" s="128"/>
      <c r="R122" s="129">
        <f>R123+R148+R237+R356</f>
        <v>646.72100999999998</v>
      </c>
      <c r="S122" s="128"/>
      <c r="T122" s="130">
        <f>T123+T148+T237+T356</f>
        <v>0</v>
      </c>
      <c r="AR122" s="124" t="s">
        <v>79</v>
      </c>
      <c r="AT122" s="131" t="s">
        <v>70</v>
      </c>
      <c r="AU122" s="131" t="s">
        <v>71</v>
      </c>
      <c r="AY122" s="124" t="s">
        <v>108</v>
      </c>
      <c r="BK122" s="132">
        <f>BK123+BK148+BK237+BK356</f>
        <v>0</v>
      </c>
    </row>
    <row r="123" spans="1:65" s="12" customFormat="1" ht="22.9" customHeight="1">
      <c r="B123" s="123"/>
      <c r="D123" s="124" t="s">
        <v>70</v>
      </c>
      <c r="E123" s="133" t="s">
        <v>109</v>
      </c>
      <c r="F123" s="133" t="s">
        <v>110</v>
      </c>
      <c r="J123" s="134"/>
      <c r="L123" s="123"/>
      <c r="M123" s="127"/>
      <c r="N123" s="128"/>
      <c r="O123" s="128"/>
      <c r="P123" s="129">
        <f>SUM(P124:P147)</f>
        <v>1334.6134499999998</v>
      </c>
      <c r="Q123" s="128"/>
      <c r="R123" s="129">
        <f>SUM(R124:R147)</f>
        <v>0</v>
      </c>
      <c r="S123" s="128"/>
      <c r="T123" s="130">
        <f>SUM(T124:T147)</f>
        <v>0</v>
      </c>
      <c r="AR123" s="124" t="s">
        <v>79</v>
      </c>
      <c r="AT123" s="131" t="s">
        <v>70</v>
      </c>
      <c r="AU123" s="131" t="s">
        <v>79</v>
      </c>
      <c r="AY123" s="124" t="s">
        <v>108</v>
      </c>
      <c r="BK123" s="132">
        <f>SUM(BK124:BK147)</f>
        <v>0</v>
      </c>
    </row>
    <row r="124" spans="1:65" s="2" customFormat="1" ht="24.2" customHeight="1">
      <c r="A124" s="28"/>
      <c r="B124" s="135"/>
      <c r="C124" s="136" t="s">
        <v>79</v>
      </c>
      <c r="D124" s="136" t="s">
        <v>111</v>
      </c>
      <c r="E124" s="137" t="s">
        <v>112</v>
      </c>
      <c r="F124" s="138" t="s">
        <v>113</v>
      </c>
      <c r="G124" s="139" t="s">
        <v>114</v>
      </c>
      <c r="H124" s="140">
        <v>622.5</v>
      </c>
      <c r="I124" s="140"/>
      <c r="J124" s="140"/>
      <c r="K124" s="141"/>
      <c r="L124" s="29"/>
      <c r="M124" s="142" t="s">
        <v>1</v>
      </c>
      <c r="N124" s="143" t="s">
        <v>37</v>
      </c>
      <c r="O124" s="144">
        <v>0.16300000000000001</v>
      </c>
      <c r="P124" s="144">
        <f t="shared" ref="P124:P147" si="0">O124*H124</f>
        <v>101.4675</v>
      </c>
      <c r="Q124" s="144">
        <v>0</v>
      </c>
      <c r="R124" s="144">
        <f t="shared" ref="R124:R147" si="1">Q124*H124</f>
        <v>0</v>
      </c>
      <c r="S124" s="144">
        <v>0</v>
      </c>
      <c r="T124" s="145">
        <f t="shared" ref="T124:T147" si="2"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46" t="s">
        <v>115</v>
      </c>
      <c r="AT124" s="146" t="s">
        <v>111</v>
      </c>
      <c r="AU124" s="146" t="s">
        <v>116</v>
      </c>
      <c r="AY124" s="16" t="s">
        <v>108</v>
      </c>
      <c r="BE124" s="147">
        <f t="shared" ref="BE124:BE147" si="3">IF(N124="základná",J124,0)</f>
        <v>0</v>
      </c>
      <c r="BF124" s="147">
        <f t="shared" ref="BF124:BF147" si="4">IF(N124="znížená",J124,0)</f>
        <v>0</v>
      </c>
      <c r="BG124" s="147">
        <f t="shared" ref="BG124:BG147" si="5">IF(N124="zákl. prenesená",J124,0)</f>
        <v>0</v>
      </c>
      <c r="BH124" s="147">
        <f t="shared" ref="BH124:BH147" si="6">IF(N124="zníž. prenesená",J124,0)</f>
        <v>0</v>
      </c>
      <c r="BI124" s="147">
        <f t="shared" ref="BI124:BI147" si="7">IF(N124="nulová",J124,0)</f>
        <v>0</v>
      </c>
      <c r="BJ124" s="16" t="s">
        <v>116</v>
      </c>
      <c r="BK124" s="148">
        <f t="shared" ref="BK124:BK147" si="8">ROUND(I124*H124,3)</f>
        <v>0</v>
      </c>
      <c r="BL124" s="16" t="s">
        <v>115</v>
      </c>
      <c r="BM124" s="146" t="s">
        <v>117</v>
      </c>
    </row>
    <row r="125" spans="1:65" s="2" customFormat="1" ht="14.45" customHeight="1">
      <c r="A125" s="28"/>
      <c r="B125" s="135"/>
      <c r="C125" s="136" t="s">
        <v>116</v>
      </c>
      <c r="D125" s="136" t="s">
        <v>111</v>
      </c>
      <c r="E125" s="137" t="s">
        <v>118</v>
      </c>
      <c r="F125" s="138" t="s">
        <v>119</v>
      </c>
      <c r="G125" s="139" t="s">
        <v>114</v>
      </c>
      <c r="H125" s="140">
        <v>55</v>
      </c>
      <c r="I125" s="140"/>
      <c r="J125" s="140"/>
      <c r="K125" s="141"/>
      <c r="L125" s="29"/>
      <c r="M125" s="142" t="s">
        <v>1</v>
      </c>
      <c r="N125" s="143" t="s">
        <v>37</v>
      </c>
      <c r="O125" s="144">
        <v>0</v>
      </c>
      <c r="P125" s="144">
        <f t="shared" si="0"/>
        <v>0</v>
      </c>
      <c r="Q125" s="144">
        <v>0</v>
      </c>
      <c r="R125" s="144">
        <f t="shared" si="1"/>
        <v>0</v>
      </c>
      <c r="S125" s="144">
        <v>0</v>
      </c>
      <c r="T125" s="145">
        <f t="shared" si="2"/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46" t="s">
        <v>115</v>
      </c>
      <c r="AT125" s="146" t="s">
        <v>111</v>
      </c>
      <c r="AU125" s="146" t="s">
        <v>116</v>
      </c>
      <c r="AY125" s="16" t="s">
        <v>108</v>
      </c>
      <c r="BE125" s="147">
        <f t="shared" si="3"/>
        <v>0</v>
      </c>
      <c r="BF125" s="147">
        <f t="shared" si="4"/>
        <v>0</v>
      </c>
      <c r="BG125" s="147">
        <f t="shared" si="5"/>
        <v>0</v>
      </c>
      <c r="BH125" s="147">
        <f t="shared" si="6"/>
        <v>0</v>
      </c>
      <c r="BI125" s="147">
        <f t="shared" si="7"/>
        <v>0</v>
      </c>
      <c r="BJ125" s="16" t="s">
        <v>116</v>
      </c>
      <c r="BK125" s="148">
        <f t="shared" si="8"/>
        <v>0</v>
      </c>
      <c r="BL125" s="16" t="s">
        <v>115</v>
      </c>
      <c r="BM125" s="146" t="s">
        <v>120</v>
      </c>
    </row>
    <row r="126" spans="1:65" s="2" customFormat="1" ht="37.9" customHeight="1">
      <c r="A126" s="28"/>
      <c r="B126" s="135"/>
      <c r="C126" s="136" t="s">
        <v>121</v>
      </c>
      <c r="D126" s="136" t="s">
        <v>111</v>
      </c>
      <c r="E126" s="137" t="s">
        <v>122</v>
      </c>
      <c r="F126" s="138" t="s">
        <v>123</v>
      </c>
      <c r="G126" s="139" t="s">
        <v>124</v>
      </c>
      <c r="H126" s="140">
        <v>62</v>
      </c>
      <c r="I126" s="140"/>
      <c r="J126" s="140"/>
      <c r="K126" s="141"/>
      <c r="L126" s="29"/>
      <c r="M126" s="142" t="s">
        <v>1</v>
      </c>
      <c r="N126" s="143" t="s">
        <v>37</v>
      </c>
      <c r="O126" s="144">
        <v>1.798</v>
      </c>
      <c r="P126" s="144">
        <f t="shared" si="0"/>
        <v>111.476</v>
      </c>
      <c r="Q126" s="144">
        <v>0</v>
      </c>
      <c r="R126" s="144">
        <f t="shared" si="1"/>
        <v>0</v>
      </c>
      <c r="S126" s="144">
        <v>0</v>
      </c>
      <c r="T126" s="145">
        <f t="shared" si="2"/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46" t="s">
        <v>115</v>
      </c>
      <c r="AT126" s="146" t="s">
        <v>111</v>
      </c>
      <c r="AU126" s="146" t="s">
        <v>116</v>
      </c>
      <c r="AY126" s="16" t="s">
        <v>108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6" t="s">
        <v>116</v>
      </c>
      <c r="BK126" s="148">
        <f t="shared" si="8"/>
        <v>0</v>
      </c>
      <c r="BL126" s="16" t="s">
        <v>115</v>
      </c>
      <c r="BM126" s="146" t="s">
        <v>125</v>
      </c>
    </row>
    <row r="127" spans="1:65" s="2" customFormat="1" ht="37.9" customHeight="1">
      <c r="A127" s="28"/>
      <c r="B127" s="135"/>
      <c r="C127" s="136" t="s">
        <v>115</v>
      </c>
      <c r="D127" s="136" t="s">
        <v>111</v>
      </c>
      <c r="E127" s="137" t="s">
        <v>126</v>
      </c>
      <c r="F127" s="138" t="s">
        <v>127</v>
      </c>
      <c r="G127" s="139" t="s">
        <v>124</v>
      </c>
      <c r="H127" s="140">
        <v>30</v>
      </c>
      <c r="I127" s="140"/>
      <c r="J127" s="140"/>
      <c r="K127" s="141"/>
      <c r="L127" s="29"/>
      <c r="M127" s="142" t="s">
        <v>1</v>
      </c>
      <c r="N127" s="143" t="s">
        <v>37</v>
      </c>
      <c r="O127" s="144">
        <v>2.778</v>
      </c>
      <c r="P127" s="144">
        <f t="shared" si="0"/>
        <v>83.34</v>
      </c>
      <c r="Q127" s="144">
        <v>0</v>
      </c>
      <c r="R127" s="144">
        <f t="shared" si="1"/>
        <v>0</v>
      </c>
      <c r="S127" s="144">
        <v>0</v>
      </c>
      <c r="T127" s="145">
        <f t="shared" si="2"/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46" t="s">
        <v>115</v>
      </c>
      <c r="AT127" s="146" t="s">
        <v>111</v>
      </c>
      <c r="AU127" s="146" t="s">
        <v>116</v>
      </c>
      <c r="AY127" s="16" t="s">
        <v>108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6" t="s">
        <v>116</v>
      </c>
      <c r="BK127" s="148">
        <f t="shared" si="8"/>
        <v>0</v>
      </c>
      <c r="BL127" s="16" t="s">
        <v>115</v>
      </c>
      <c r="BM127" s="146" t="s">
        <v>128</v>
      </c>
    </row>
    <row r="128" spans="1:65" s="2" customFormat="1" ht="37.9" customHeight="1">
      <c r="A128" s="28"/>
      <c r="B128" s="135"/>
      <c r="C128" s="136" t="s">
        <v>129</v>
      </c>
      <c r="D128" s="136" t="s">
        <v>111</v>
      </c>
      <c r="E128" s="137" t="s">
        <v>130</v>
      </c>
      <c r="F128" s="138" t="s">
        <v>131</v>
      </c>
      <c r="G128" s="139" t="s">
        <v>124</v>
      </c>
      <c r="H128" s="140">
        <v>22</v>
      </c>
      <c r="I128" s="140"/>
      <c r="J128" s="140"/>
      <c r="K128" s="141"/>
      <c r="L128" s="29"/>
      <c r="M128" s="142" t="s">
        <v>1</v>
      </c>
      <c r="N128" s="143" t="s">
        <v>37</v>
      </c>
      <c r="O128" s="144">
        <v>5.9139999999999997</v>
      </c>
      <c r="P128" s="144">
        <f t="shared" si="0"/>
        <v>130.108</v>
      </c>
      <c r="Q128" s="144">
        <v>0</v>
      </c>
      <c r="R128" s="144">
        <f t="shared" si="1"/>
        <v>0</v>
      </c>
      <c r="S128" s="144">
        <v>0</v>
      </c>
      <c r="T128" s="145">
        <f t="shared" si="2"/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46" t="s">
        <v>115</v>
      </c>
      <c r="AT128" s="146" t="s">
        <v>111</v>
      </c>
      <c r="AU128" s="146" t="s">
        <v>116</v>
      </c>
      <c r="AY128" s="16" t="s">
        <v>108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6" t="s">
        <v>116</v>
      </c>
      <c r="BK128" s="148">
        <f t="shared" si="8"/>
        <v>0</v>
      </c>
      <c r="BL128" s="16" t="s">
        <v>115</v>
      </c>
      <c r="BM128" s="146" t="s">
        <v>132</v>
      </c>
    </row>
    <row r="129" spans="1:65" s="2" customFormat="1" ht="37.9" customHeight="1">
      <c r="A129" s="28"/>
      <c r="B129" s="135"/>
      <c r="C129" s="136" t="s">
        <v>133</v>
      </c>
      <c r="D129" s="136" t="s">
        <v>111</v>
      </c>
      <c r="E129" s="137" t="s">
        <v>134</v>
      </c>
      <c r="F129" s="138" t="s">
        <v>135</v>
      </c>
      <c r="G129" s="139" t="s">
        <v>124</v>
      </c>
      <c r="H129" s="140">
        <v>18</v>
      </c>
      <c r="I129" s="140"/>
      <c r="J129" s="140"/>
      <c r="K129" s="141"/>
      <c r="L129" s="29"/>
      <c r="M129" s="142" t="s">
        <v>1</v>
      </c>
      <c r="N129" s="143" t="s">
        <v>37</v>
      </c>
      <c r="O129" s="144">
        <v>9.1329999999999991</v>
      </c>
      <c r="P129" s="144">
        <f t="shared" si="0"/>
        <v>164.39399999999998</v>
      </c>
      <c r="Q129" s="144">
        <v>0</v>
      </c>
      <c r="R129" s="144">
        <f t="shared" si="1"/>
        <v>0</v>
      </c>
      <c r="S129" s="144">
        <v>0</v>
      </c>
      <c r="T129" s="145">
        <f t="shared" si="2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46" t="s">
        <v>115</v>
      </c>
      <c r="AT129" s="146" t="s">
        <v>111</v>
      </c>
      <c r="AU129" s="146" t="s">
        <v>116</v>
      </c>
      <c r="AY129" s="16" t="s">
        <v>108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6" t="s">
        <v>116</v>
      </c>
      <c r="BK129" s="148">
        <f t="shared" si="8"/>
        <v>0</v>
      </c>
      <c r="BL129" s="16" t="s">
        <v>115</v>
      </c>
      <c r="BM129" s="146" t="s">
        <v>136</v>
      </c>
    </row>
    <row r="130" spans="1:65" s="2" customFormat="1" ht="37.9" customHeight="1">
      <c r="A130" s="28"/>
      <c r="B130" s="135"/>
      <c r="C130" s="136" t="s">
        <v>137</v>
      </c>
      <c r="D130" s="136" t="s">
        <v>111</v>
      </c>
      <c r="E130" s="137" t="s">
        <v>138</v>
      </c>
      <c r="F130" s="138" t="s">
        <v>139</v>
      </c>
      <c r="G130" s="139" t="s">
        <v>124</v>
      </c>
      <c r="H130" s="140">
        <v>5</v>
      </c>
      <c r="I130" s="140"/>
      <c r="J130" s="140"/>
      <c r="K130" s="141"/>
      <c r="L130" s="29"/>
      <c r="M130" s="142" t="s">
        <v>1</v>
      </c>
      <c r="N130" s="143" t="s">
        <v>37</v>
      </c>
      <c r="O130" s="144">
        <v>13.385999999999999</v>
      </c>
      <c r="P130" s="144">
        <f t="shared" si="0"/>
        <v>66.929999999999993</v>
      </c>
      <c r="Q130" s="144">
        <v>0</v>
      </c>
      <c r="R130" s="144">
        <f t="shared" si="1"/>
        <v>0</v>
      </c>
      <c r="S130" s="144">
        <v>0</v>
      </c>
      <c r="T130" s="145">
        <f t="shared" si="2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46" t="s">
        <v>115</v>
      </c>
      <c r="AT130" s="146" t="s">
        <v>111</v>
      </c>
      <c r="AU130" s="146" t="s">
        <v>116</v>
      </c>
      <c r="AY130" s="16" t="s">
        <v>108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6" t="s">
        <v>116</v>
      </c>
      <c r="BK130" s="148">
        <f t="shared" si="8"/>
        <v>0</v>
      </c>
      <c r="BL130" s="16" t="s">
        <v>115</v>
      </c>
      <c r="BM130" s="146" t="s">
        <v>140</v>
      </c>
    </row>
    <row r="131" spans="1:65" s="2" customFormat="1" ht="37.9" customHeight="1">
      <c r="A131" s="28"/>
      <c r="B131" s="135"/>
      <c r="C131" s="136" t="s">
        <v>141</v>
      </c>
      <c r="D131" s="136" t="s">
        <v>111</v>
      </c>
      <c r="E131" s="137" t="s">
        <v>142</v>
      </c>
      <c r="F131" s="138" t="s">
        <v>143</v>
      </c>
      <c r="G131" s="139" t="s">
        <v>124</v>
      </c>
      <c r="H131" s="140">
        <v>2</v>
      </c>
      <c r="I131" s="140"/>
      <c r="J131" s="140"/>
      <c r="K131" s="141"/>
      <c r="L131" s="29"/>
      <c r="M131" s="142" t="s">
        <v>1</v>
      </c>
      <c r="N131" s="143" t="s">
        <v>37</v>
      </c>
      <c r="O131" s="144">
        <v>18.329000000000001</v>
      </c>
      <c r="P131" s="144">
        <f t="shared" si="0"/>
        <v>36.658000000000001</v>
      </c>
      <c r="Q131" s="144">
        <v>0</v>
      </c>
      <c r="R131" s="144">
        <f t="shared" si="1"/>
        <v>0</v>
      </c>
      <c r="S131" s="144">
        <v>0</v>
      </c>
      <c r="T131" s="145">
        <f t="shared" si="2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46" t="s">
        <v>115</v>
      </c>
      <c r="AT131" s="146" t="s">
        <v>111</v>
      </c>
      <c r="AU131" s="146" t="s">
        <v>116</v>
      </c>
      <c r="AY131" s="16" t="s">
        <v>108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6" t="s">
        <v>116</v>
      </c>
      <c r="BK131" s="148">
        <f t="shared" si="8"/>
        <v>0</v>
      </c>
      <c r="BL131" s="16" t="s">
        <v>115</v>
      </c>
      <c r="BM131" s="146" t="s">
        <v>144</v>
      </c>
    </row>
    <row r="132" spans="1:65" s="2" customFormat="1" ht="37.9" customHeight="1">
      <c r="A132" s="28"/>
      <c r="B132" s="135"/>
      <c r="C132" s="136" t="s">
        <v>145</v>
      </c>
      <c r="D132" s="136" t="s">
        <v>111</v>
      </c>
      <c r="E132" s="137" t="s">
        <v>146</v>
      </c>
      <c r="F132" s="138" t="s">
        <v>147</v>
      </c>
      <c r="G132" s="139" t="s">
        <v>124</v>
      </c>
      <c r="H132" s="140">
        <v>1</v>
      </c>
      <c r="I132" s="140"/>
      <c r="J132" s="140"/>
      <c r="K132" s="141"/>
      <c r="L132" s="29"/>
      <c r="M132" s="142" t="s">
        <v>1</v>
      </c>
      <c r="N132" s="143" t="s">
        <v>37</v>
      </c>
      <c r="O132" s="144">
        <v>24.88</v>
      </c>
      <c r="P132" s="144">
        <f t="shared" si="0"/>
        <v>24.88</v>
      </c>
      <c r="Q132" s="144">
        <v>0</v>
      </c>
      <c r="R132" s="144">
        <f t="shared" si="1"/>
        <v>0</v>
      </c>
      <c r="S132" s="144">
        <v>0</v>
      </c>
      <c r="T132" s="145">
        <f t="shared" si="2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46" t="s">
        <v>115</v>
      </c>
      <c r="AT132" s="146" t="s">
        <v>111</v>
      </c>
      <c r="AU132" s="146" t="s">
        <v>116</v>
      </c>
      <c r="AY132" s="16" t="s">
        <v>108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6" t="s">
        <v>116</v>
      </c>
      <c r="BK132" s="148">
        <f t="shared" si="8"/>
        <v>0</v>
      </c>
      <c r="BL132" s="16" t="s">
        <v>115</v>
      </c>
      <c r="BM132" s="146" t="s">
        <v>148</v>
      </c>
    </row>
    <row r="133" spans="1:65" s="2" customFormat="1" ht="37.9" customHeight="1">
      <c r="A133" s="28"/>
      <c r="B133" s="135"/>
      <c r="C133" s="136" t="s">
        <v>149</v>
      </c>
      <c r="D133" s="136" t="s">
        <v>111</v>
      </c>
      <c r="E133" s="137" t="s">
        <v>150</v>
      </c>
      <c r="F133" s="138" t="s">
        <v>151</v>
      </c>
      <c r="G133" s="139" t="s">
        <v>124</v>
      </c>
      <c r="H133" s="140">
        <v>2</v>
      </c>
      <c r="I133" s="140"/>
      <c r="J133" s="140"/>
      <c r="K133" s="141"/>
      <c r="L133" s="29"/>
      <c r="M133" s="142" t="s">
        <v>1</v>
      </c>
      <c r="N133" s="143" t="s">
        <v>37</v>
      </c>
      <c r="O133" s="144">
        <v>27.38</v>
      </c>
      <c r="P133" s="144">
        <f t="shared" si="0"/>
        <v>54.76</v>
      </c>
      <c r="Q133" s="144">
        <v>0</v>
      </c>
      <c r="R133" s="144">
        <f t="shared" si="1"/>
        <v>0</v>
      </c>
      <c r="S133" s="144">
        <v>0</v>
      </c>
      <c r="T133" s="145">
        <f t="shared" si="2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46" t="s">
        <v>115</v>
      </c>
      <c r="AT133" s="146" t="s">
        <v>111</v>
      </c>
      <c r="AU133" s="146" t="s">
        <v>116</v>
      </c>
      <c r="AY133" s="16" t="s">
        <v>108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6" t="s">
        <v>116</v>
      </c>
      <c r="BK133" s="148">
        <f t="shared" si="8"/>
        <v>0</v>
      </c>
      <c r="BL133" s="16" t="s">
        <v>115</v>
      </c>
      <c r="BM133" s="146" t="s">
        <v>152</v>
      </c>
    </row>
    <row r="134" spans="1:65" s="2" customFormat="1" ht="24.2" customHeight="1">
      <c r="A134" s="28"/>
      <c r="B134" s="135"/>
      <c r="C134" s="136" t="s">
        <v>153</v>
      </c>
      <c r="D134" s="136" t="s">
        <v>111</v>
      </c>
      <c r="E134" s="137" t="s">
        <v>154</v>
      </c>
      <c r="F134" s="138" t="s">
        <v>155</v>
      </c>
      <c r="G134" s="139" t="s">
        <v>124</v>
      </c>
      <c r="H134" s="140">
        <v>62</v>
      </c>
      <c r="I134" s="140"/>
      <c r="J134" s="140"/>
      <c r="K134" s="141"/>
      <c r="L134" s="29"/>
      <c r="M134" s="142" t="s">
        <v>1</v>
      </c>
      <c r="N134" s="143" t="s">
        <v>37</v>
      </c>
      <c r="O134" s="144">
        <v>1.36</v>
      </c>
      <c r="P134" s="144">
        <f t="shared" si="0"/>
        <v>84.320000000000007</v>
      </c>
      <c r="Q134" s="144">
        <v>0</v>
      </c>
      <c r="R134" s="144">
        <f t="shared" si="1"/>
        <v>0</v>
      </c>
      <c r="S134" s="144">
        <v>0</v>
      </c>
      <c r="T134" s="145">
        <f t="shared" si="2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46" t="s">
        <v>115</v>
      </c>
      <c r="AT134" s="146" t="s">
        <v>111</v>
      </c>
      <c r="AU134" s="146" t="s">
        <v>116</v>
      </c>
      <c r="AY134" s="16" t="s">
        <v>108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6" t="s">
        <v>116</v>
      </c>
      <c r="BK134" s="148">
        <f t="shared" si="8"/>
        <v>0</v>
      </c>
      <c r="BL134" s="16" t="s">
        <v>115</v>
      </c>
      <c r="BM134" s="146" t="s">
        <v>156</v>
      </c>
    </row>
    <row r="135" spans="1:65" s="2" customFormat="1" ht="24.2" customHeight="1">
      <c r="A135" s="28"/>
      <c r="B135" s="135"/>
      <c r="C135" s="136" t="s">
        <v>157</v>
      </c>
      <c r="D135" s="136" t="s">
        <v>111</v>
      </c>
      <c r="E135" s="137" t="s">
        <v>158</v>
      </c>
      <c r="F135" s="138" t="s">
        <v>159</v>
      </c>
      <c r="G135" s="139" t="s">
        <v>124</v>
      </c>
      <c r="H135" s="140">
        <v>30</v>
      </c>
      <c r="I135" s="140"/>
      <c r="J135" s="140"/>
      <c r="K135" s="141"/>
      <c r="L135" s="29"/>
      <c r="M135" s="142" t="s">
        <v>1</v>
      </c>
      <c r="N135" s="143" t="s">
        <v>37</v>
      </c>
      <c r="O135" s="144">
        <v>2.698</v>
      </c>
      <c r="P135" s="144">
        <f t="shared" si="0"/>
        <v>80.94</v>
      </c>
      <c r="Q135" s="144">
        <v>0</v>
      </c>
      <c r="R135" s="144">
        <f t="shared" si="1"/>
        <v>0</v>
      </c>
      <c r="S135" s="144">
        <v>0</v>
      </c>
      <c r="T135" s="145">
        <f t="shared" si="2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46" t="s">
        <v>115</v>
      </c>
      <c r="AT135" s="146" t="s">
        <v>111</v>
      </c>
      <c r="AU135" s="146" t="s">
        <v>116</v>
      </c>
      <c r="AY135" s="16" t="s">
        <v>108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6" t="s">
        <v>116</v>
      </c>
      <c r="BK135" s="148">
        <f t="shared" si="8"/>
        <v>0</v>
      </c>
      <c r="BL135" s="16" t="s">
        <v>115</v>
      </c>
      <c r="BM135" s="146" t="s">
        <v>160</v>
      </c>
    </row>
    <row r="136" spans="1:65" s="2" customFormat="1" ht="24.2" customHeight="1">
      <c r="A136" s="28"/>
      <c r="B136" s="135"/>
      <c r="C136" s="136" t="s">
        <v>161</v>
      </c>
      <c r="D136" s="136" t="s">
        <v>111</v>
      </c>
      <c r="E136" s="137" t="s">
        <v>162</v>
      </c>
      <c r="F136" s="138" t="s">
        <v>163</v>
      </c>
      <c r="G136" s="139" t="s">
        <v>124</v>
      </c>
      <c r="H136" s="140">
        <v>22</v>
      </c>
      <c r="I136" s="140"/>
      <c r="J136" s="140"/>
      <c r="K136" s="141"/>
      <c r="L136" s="29"/>
      <c r="M136" s="142" t="s">
        <v>1</v>
      </c>
      <c r="N136" s="143" t="s">
        <v>37</v>
      </c>
      <c r="O136" s="144">
        <v>5.2839999999999998</v>
      </c>
      <c r="P136" s="144">
        <f t="shared" si="0"/>
        <v>116.24799999999999</v>
      </c>
      <c r="Q136" s="144">
        <v>0</v>
      </c>
      <c r="R136" s="144">
        <f t="shared" si="1"/>
        <v>0</v>
      </c>
      <c r="S136" s="144">
        <v>0</v>
      </c>
      <c r="T136" s="145">
        <f t="shared" si="2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46" t="s">
        <v>115</v>
      </c>
      <c r="AT136" s="146" t="s">
        <v>111</v>
      </c>
      <c r="AU136" s="146" t="s">
        <v>116</v>
      </c>
      <c r="AY136" s="16" t="s">
        <v>108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6" t="s">
        <v>116</v>
      </c>
      <c r="BK136" s="148">
        <f t="shared" si="8"/>
        <v>0</v>
      </c>
      <c r="BL136" s="16" t="s">
        <v>115</v>
      </c>
      <c r="BM136" s="146" t="s">
        <v>164</v>
      </c>
    </row>
    <row r="137" spans="1:65" s="2" customFormat="1" ht="24.2" customHeight="1">
      <c r="A137" s="28"/>
      <c r="B137" s="135"/>
      <c r="C137" s="136" t="s">
        <v>165</v>
      </c>
      <c r="D137" s="136" t="s">
        <v>111</v>
      </c>
      <c r="E137" s="137" t="s">
        <v>166</v>
      </c>
      <c r="F137" s="138" t="s">
        <v>167</v>
      </c>
      <c r="G137" s="139" t="s">
        <v>124</v>
      </c>
      <c r="H137" s="140">
        <v>18</v>
      </c>
      <c r="I137" s="140"/>
      <c r="J137" s="140"/>
      <c r="K137" s="141"/>
      <c r="L137" s="29"/>
      <c r="M137" s="142" t="s">
        <v>1</v>
      </c>
      <c r="N137" s="143" t="s">
        <v>37</v>
      </c>
      <c r="O137" s="144">
        <v>7.718</v>
      </c>
      <c r="P137" s="144">
        <f t="shared" si="0"/>
        <v>138.92400000000001</v>
      </c>
      <c r="Q137" s="144">
        <v>0</v>
      </c>
      <c r="R137" s="144">
        <f t="shared" si="1"/>
        <v>0</v>
      </c>
      <c r="S137" s="144">
        <v>0</v>
      </c>
      <c r="T137" s="145">
        <f t="shared" si="2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46" t="s">
        <v>115</v>
      </c>
      <c r="AT137" s="146" t="s">
        <v>111</v>
      </c>
      <c r="AU137" s="146" t="s">
        <v>116</v>
      </c>
      <c r="AY137" s="16" t="s">
        <v>108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6" t="s">
        <v>116</v>
      </c>
      <c r="BK137" s="148">
        <f t="shared" si="8"/>
        <v>0</v>
      </c>
      <c r="BL137" s="16" t="s">
        <v>115</v>
      </c>
      <c r="BM137" s="146" t="s">
        <v>168</v>
      </c>
    </row>
    <row r="138" spans="1:65" s="2" customFormat="1" ht="24.2" customHeight="1">
      <c r="A138" s="28"/>
      <c r="B138" s="135"/>
      <c r="C138" s="136" t="s">
        <v>169</v>
      </c>
      <c r="D138" s="136" t="s">
        <v>111</v>
      </c>
      <c r="E138" s="137" t="s">
        <v>170</v>
      </c>
      <c r="F138" s="138" t="s">
        <v>171</v>
      </c>
      <c r="G138" s="139" t="s">
        <v>124</v>
      </c>
      <c r="H138" s="140">
        <v>5</v>
      </c>
      <c r="I138" s="140"/>
      <c r="J138" s="140"/>
      <c r="K138" s="141"/>
      <c r="L138" s="29"/>
      <c r="M138" s="142" t="s">
        <v>1</v>
      </c>
      <c r="N138" s="143" t="s">
        <v>37</v>
      </c>
      <c r="O138" s="144">
        <v>9.8239999999999998</v>
      </c>
      <c r="P138" s="144">
        <f t="shared" si="0"/>
        <v>49.12</v>
      </c>
      <c r="Q138" s="144">
        <v>0</v>
      </c>
      <c r="R138" s="144">
        <f t="shared" si="1"/>
        <v>0</v>
      </c>
      <c r="S138" s="144">
        <v>0</v>
      </c>
      <c r="T138" s="145">
        <f t="shared" si="2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46" t="s">
        <v>115</v>
      </c>
      <c r="AT138" s="146" t="s">
        <v>111</v>
      </c>
      <c r="AU138" s="146" t="s">
        <v>116</v>
      </c>
      <c r="AY138" s="16" t="s">
        <v>108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6" t="s">
        <v>116</v>
      </c>
      <c r="BK138" s="148">
        <f t="shared" si="8"/>
        <v>0</v>
      </c>
      <c r="BL138" s="16" t="s">
        <v>115</v>
      </c>
      <c r="BM138" s="146" t="s">
        <v>172</v>
      </c>
    </row>
    <row r="139" spans="1:65" s="2" customFormat="1" ht="24.2" customHeight="1">
      <c r="A139" s="28"/>
      <c r="B139" s="135"/>
      <c r="C139" s="136" t="s">
        <v>173</v>
      </c>
      <c r="D139" s="136" t="s">
        <v>111</v>
      </c>
      <c r="E139" s="137" t="s">
        <v>174</v>
      </c>
      <c r="F139" s="138" t="s">
        <v>175</v>
      </c>
      <c r="G139" s="139" t="s">
        <v>124</v>
      </c>
      <c r="H139" s="140">
        <v>2</v>
      </c>
      <c r="I139" s="140"/>
      <c r="J139" s="140"/>
      <c r="K139" s="141"/>
      <c r="L139" s="29"/>
      <c r="M139" s="142" t="s">
        <v>1</v>
      </c>
      <c r="N139" s="143" t="s">
        <v>37</v>
      </c>
      <c r="O139" s="144">
        <v>13.087999999999999</v>
      </c>
      <c r="P139" s="144">
        <f t="shared" si="0"/>
        <v>26.175999999999998</v>
      </c>
      <c r="Q139" s="144">
        <v>0</v>
      </c>
      <c r="R139" s="144">
        <f t="shared" si="1"/>
        <v>0</v>
      </c>
      <c r="S139" s="144">
        <v>0</v>
      </c>
      <c r="T139" s="145">
        <f t="shared" si="2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46" t="s">
        <v>115</v>
      </c>
      <c r="AT139" s="146" t="s">
        <v>111</v>
      </c>
      <c r="AU139" s="146" t="s">
        <v>116</v>
      </c>
      <c r="AY139" s="16" t="s">
        <v>108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6" t="s">
        <v>116</v>
      </c>
      <c r="BK139" s="148">
        <f t="shared" si="8"/>
        <v>0</v>
      </c>
      <c r="BL139" s="16" t="s">
        <v>115</v>
      </c>
      <c r="BM139" s="146" t="s">
        <v>176</v>
      </c>
    </row>
    <row r="140" spans="1:65" s="2" customFormat="1" ht="24.2" customHeight="1">
      <c r="A140" s="28"/>
      <c r="B140" s="135"/>
      <c r="C140" s="136" t="s">
        <v>177</v>
      </c>
      <c r="D140" s="136" t="s">
        <v>111</v>
      </c>
      <c r="E140" s="137" t="s">
        <v>178</v>
      </c>
      <c r="F140" s="138" t="s">
        <v>179</v>
      </c>
      <c r="G140" s="139" t="s">
        <v>124</v>
      </c>
      <c r="H140" s="140">
        <v>1</v>
      </c>
      <c r="I140" s="140"/>
      <c r="J140" s="140"/>
      <c r="K140" s="141"/>
      <c r="L140" s="29"/>
      <c r="M140" s="142" t="s">
        <v>1</v>
      </c>
      <c r="N140" s="143" t="s">
        <v>37</v>
      </c>
      <c r="O140" s="144">
        <v>17.132999999999999</v>
      </c>
      <c r="P140" s="144">
        <f t="shared" si="0"/>
        <v>17.132999999999999</v>
      </c>
      <c r="Q140" s="144">
        <v>0</v>
      </c>
      <c r="R140" s="144">
        <f t="shared" si="1"/>
        <v>0</v>
      </c>
      <c r="S140" s="144">
        <v>0</v>
      </c>
      <c r="T140" s="145">
        <f t="shared" si="2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46" t="s">
        <v>115</v>
      </c>
      <c r="AT140" s="146" t="s">
        <v>111</v>
      </c>
      <c r="AU140" s="146" t="s">
        <v>116</v>
      </c>
      <c r="AY140" s="16" t="s">
        <v>108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6" t="s">
        <v>116</v>
      </c>
      <c r="BK140" s="148">
        <f t="shared" si="8"/>
        <v>0</v>
      </c>
      <c r="BL140" s="16" t="s">
        <v>115</v>
      </c>
      <c r="BM140" s="146" t="s">
        <v>180</v>
      </c>
    </row>
    <row r="141" spans="1:65" s="2" customFormat="1" ht="24.2" customHeight="1">
      <c r="A141" s="28"/>
      <c r="B141" s="135"/>
      <c r="C141" s="136" t="s">
        <v>181</v>
      </c>
      <c r="D141" s="136" t="s">
        <v>111</v>
      </c>
      <c r="E141" s="137" t="s">
        <v>182</v>
      </c>
      <c r="F141" s="138" t="s">
        <v>183</v>
      </c>
      <c r="G141" s="139" t="s">
        <v>124</v>
      </c>
      <c r="H141" s="140">
        <v>2</v>
      </c>
      <c r="I141" s="140"/>
      <c r="J141" s="140"/>
      <c r="K141" s="141"/>
      <c r="L141" s="29"/>
      <c r="M141" s="142" t="s">
        <v>1</v>
      </c>
      <c r="N141" s="143" t="s">
        <v>37</v>
      </c>
      <c r="O141" s="144">
        <v>22.295000000000002</v>
      </c>
      <c r="P141" s="144">
        <f t="shared" si="0"/>
        <v>44.59</v>
      </c>
      <c r="Q141" s="144">
        <v>0</v>
      </c>
      <c r="R141" s="144">
        <f t="shared" si="1"/>
        <v>0</v>
      </c>
      <c r="S141" s="144">
        <v>0</v>
      </c>
      <c r="T141" s="145">
        <f t="shared" si="2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46" t="s">
        <v>115</v>
      </c>
      <c r="AT141" s="146" t="s">
        <v>111</v>
      </c>
      <c r="AU141" s="146" t="s">
        <v>116</v>
      </c>
      <c r="AY141" s="16" t="s">
        <v>108</v>
      </c>
      <c r="BE141" s="147">
        <f t="shared" si="3"/>
        <v>0</v>
      </c>
      <c r="BF141" s="147">
        <f t="shared" si="4"/>
        <v>0</v>
      </c>
      <c r="BG141" s="147">
        <f t="shared" si="5"/>
        <v>0</v>
      </c>
      <c r="BH141" s="147">
        <f t="shared" si="6"/>
        <v>0</v>
      </c>
      <c r="BI141" s="147">
        <f t="shared" si="7"/>
        <v>0</v>
      </c>
      <c r="BJ141" s="16" t="s">
        <v>116</v>
      </c>
      <c r="BK141" s="148">
        <f t="shared" si="8"/>
        <v>0</v>
      </c>
      <c r="BL141" s="16" t="s">
        <v>115</v>
      </c>
      <c r="BM141" s="146" t="s">
        <v>184</v>
      </c>
    </row>
    <row r="142" spans="1:65" s="2" customFormat="1" ht="24.2" customHeight="1">
      <c r="A142" s="28"/>
      <c r="B142" s="135"/>
      <c r="C142" s="136" t="s">
        <v>185</v>
      </c>
      <c r="D142" s="136" t="s">
        <v>111</v>
      </c>
      <c r="E142" s="137" t="s">
        <v>186</v>
      </c>
      <c r="F142" s="138" t="s">
        <v>187</v>
      </c>
      <c r="G142" s="139" t="s">
        <v>114</v>
      </c>
      <c r="H142" s="140">
        <v>1.05</v>
      </c>
      <c r="I142" s="140"/>
      <c r="J142" s="140"/>
      <c r="K142" s="141"/>
      <c r="L142" s="29"/>
      <c r="M142" s="142" t="s">
        <v>1</v>
      </c>
      <c r="N142" s="143" t="s">
        <v>37</v>
      </c>
      <c r="O142" s="144">
        <v>2.9990000000000001</v>
      </c>
      <c r="P142" s="144">
        <f t="shared" si="0"/>
        <v>3.1489500000000001</v>
      </c>
      <c r="Q142" s="144">
        <v>0</v>
      </c>
      <c r="R142" s="144">
        <f t="shared" si="1"/>
        <v>0</v>
      </c>
      <c r="S142" s="144">
        <v>0</v>
      </c>
      <c r="T142" s="145">
        <f t="shared" si="2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46" t="s">
        <v>115</v>
      </c>
      <c r="AT142" s="146" t="s">
        <v>111</v>
      </c>
      <c r="AU142" s="146" t="s">
        <v>116</v>
      </c>
      <c r="AY142" s="16" t="s">
        <v>108</v>
      </c>
      <c r="BE142" s="147">
        <f t="shared" si="3"/>
        <v>0</v>
      </c>
      <c r="BF142" s="147">
        <f t="shared" si="4"/>
        <v>0</v>
      </c>
      <c r="BG142" s="147">
        <f t="shared" si="5"/>
        <v>0</v>
      </c>
      <c r="BH142" s="147">
        <f t="shared" si="6"/>
        <v>0</v>
      </c>
      <c r="BI142" s="147">
        <f t="shared" si="7"/>
        <v>0</v>
      </c>
      <c r="BJ142" s="16" t="s">
        <v>116</v>
      </c>
      <c r="BK142" s="148">
        <f t="shared" si="8"/>
        <v>0</v>
      </c>
      <c r="BL142" s="16" t="s">
        <v>115</v>
      </c>
      <c r="BM142" s="146" t="s">
        <v>188</v>
      </c>
    </row>
    <row r="143" spans="1:65" s="2" customFormat="1" ht="24.2" customHeight="1">
      <c r="A143" s="28"/>
      <c r="B143" s="135"/>
      <c r="C143" s="136" t="s">
        <v>7</v>
      </c>
      <c r="D143" s="136" t="s">
        <v>111</v>
      </c>
      <c r="E143" s="137" t="s">
        <v>189</v>
      </c>
      <c r="F143" s="138" t="s">
        <v>190</v>
      </c>
      <c r="G143" s="139" t="s">
        <v>124</v>
      </c>
      <c r="H143" s="140">
        <v>10</v>
      </c>
      <c r="I143" s="140"/>
      <c r="J143" s="140"/>
      <c r="K143" s="141"/>
      <c r="L143" s="29"/>
      <c r="M143" s="142" t="s">
        <v>1</v>
      </c>
      <c r="N143" s="143" t="s">
        <v>37</v>
      </c>
      <c r="O143" s="144">
        <v>0</v>
      </c>
      <c r="P143" s="144">
        <f t="shared" si="0"/>
        <v>0</v>
      </c>
      <c r="Q143" s="144">
        <v>0</v>
      </c>
      <c r="R143" s="144">
        <f t="shared" si="1"/>
        <v>0</v>
      </c>
      <c r="S143" s="144">
        <v>0</v>
      </c>
      <c r="T143" s="145">
        <f t="shared" si="2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46" t="s">
        <v>115</v>
      </c>
      <c r="AT143" s="146" t="s">
        <v>111</v>
      </c>
      <c r="AU143" s="146" t="s">
        <v>116</v>
      </c>
      <c r="AY143" s="16" t="s">
        <v>108</v>
      </c>
      <c r="BE143" s="147">
        <f t="shared" si="3"/>
        <v>0</v>
      </c>
      <c r="BF143" s="147">
        <f t="shared" si="4"/>
        <v>0</v>
      </c>
      <c r="BG143" s="147">
        <f t="shared" si="5"/>
        <v>0</v>
      </c>
      <c r="BH143" s="147">
        <f t="shared" si="6"/>
        <v>0</v>
      </c>
      <c r="BI143" s="147">
        <f t="shared" si="7"/>
        <v>0</v>
      </c>
      <c r="BJ143" s="16" t="s">
        <v>116</v>
      </c>
      <c r="BK143" s="148">
        <f t="shared" si="8"/>
        <v>0</v>
      </c>
      <c r="BL143" s="16" t="s">
        <v>115</v>
      </c>
      <c r="BM143" s="146" t="s">
        <v>191</v>
      </c>
    </row>
    <row r="144" spans="1:65" s="2" customFormat="1" ht="24.2" customHeight="1">
      <c r="A144" s="28"/>
      <c r="B144" s="135"/>
      <c r="C144" s="136" t="s">
        <v>192</v>
      </c>
      <c r="D144" s="136" t="s">
        <v>111</v>
      </c>
      <c r="E144" s="137" t="s">
        <v>193</v>
      </c>
      <c r="F144" s="138" t="s">
        <v>194</v>
      </c>
      <c r="G144" s="139" t="s">
        <v>124</v>
      </c>
      <c r="H144" s="140">
        <v>10</v>
      </c>
      <c r="I144" s="140"/>
      <c r="J144" s="140"/>
      <c r="K144" s="141"/>
      <c r="L144" s="29"/>
      <c r="M144" s="142" t="s">
        <v>1</v>
      </c>
      <c r="N144" s="143" t="s">
        <v>37</v>
      </c>
      <c r="O144" s="144">
        <v>0</v>
      </c>
      <c r="P144" s="144">
        <f t="shared" si="0"/>
        <v>0</v>
      </c>
      <c r="Q144" s="144">
        <v>0</v>
      </c>
      <c r="R144" s="144">
        <f t="shared" si="1"/>
        <v>0</v>
      </c>
      <c r="S144" s="144">
        <v>0</v>
      </c>
      <c r="T144" s="145">
        <f t="shared" si="2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46" t="s">
        <v>115</v>
      </c>
      <c r="AT144" s="146" t="s">
        <v>111</v>
      </c>
      <c r="AU144" s="146" t="s">
        <v>116</v>
      </c>
      <c r="AY144" s="16" t="s">
        <v>108</v>
      </c>
      <c r="BE144" s="147">
        <f t="shared" si="3"/>
        <v>0</v>
      </c>
      <c r="BF144" s="147">
        <f t="shared" si="4"/>
        <v>0</v>
      </c>
      <c r="BG144" s="147">
        <f t="shared" si="5"/>
        <v>0</v>
      </c>
      <c r="BH144" s="147">
        <f t="shared" si="6"/>
        <v>0</v>
      </c>
      <c r="BI144" s="147">
        <f t="shared" si="7"/>
        <v>0</v>
      </c>
      <c r="BJ144" s="16" t="s">
        <v>116</v>
      </c>
      <c r="BK144" s="148">
        <f t="shared" si="8"/>
        <v>0</v>
      </c>
      <c r="BL144" s="16" t="s">
        <v>115</v>
      </c>
      <c r="BM144" s="146" t="s">
        <v>195</v>
      </c>
    </row>
    <row r="145" spans="1:65" s="2" customFormat="1" ht="14.45" customHeight="1">
      <c r="A145" s="28"/>
      <c r="B145" s="135"/>
      <c r="C145" s="136" t="s">
        <v>196</v>
      </c>
      <c r="D145" s="136" t="s">
        <v>111</v>
      </c>
      <c r="E145" s="137" t="s">
        <v>197</v>
      </c>
      <c r="F145" s="138" t="s">
        <v>198</v>
      </c>
      <c r="G145" s="139" t="s">
        <v>124</v>
      </c>
      <c r="H145" s="140">
        <v>29</v>
      </c>
      <c r="I145" s="140"/>
      <c r="J145" s="140"/>
      <c r="K145" s="141"/>
      <c r="L145" s="29"/>
      <c r="M145" s="142" t="s">
        <v>1</v>
      </c>
      <c r="N145" s="143" t="s">
        <v>37</v>
      </c>
      <c r="O145" s="144">
        <v>0</v>
      </c>
      <c r="P145" s="144">
        <f t="shared" si="0"/>
        <v>0</v>
      </c>
      <c r="Q145" s="144">
        <v>0</v>
      </c>
      <c r="R145" s="144">
        <f t="shared" si="1"/>
        <v>0</v>
      </c>
      <c r="S145" s="144">
        <v>0</v>
      </c>
      <c r="T145" s="145">
        <f t="shared" si="2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46" t="s">
        <v>115</v>
      </c>
      <c r="AT145" s="146" t="s">
        <v>111</v>
      </c>
      <c r="AU145" s="146" t="s">
        <v>116</v>
      </c>
      <c r="AY145" s="16" t="s">
        <v>108</v>
      </c>
      <c r="BE145" s="147">
        <f t="shared" si="3"/>
        <v>0</v>
      </c>
      <c r="BF145" s="147">
        <f t="shared" si="4"/>
        <v>0</v>
      </c>
      <c r="BG145" s="147">
        <f t="shared" si="5"/>
        <v>0</v>
      </c>
      <c r="BH145" s="147">
        <f t="shared" si="6"/>
        <v>0</v>
      </c>
      <c r="BI145" s="147">
        <f t="shared" si="7"/>
        <v>0</v>
      </c>
      <c r="BJ145" s="16" t="s">
        <v>116</v>
      </c>
      <c r="BK145" s="148">
        <f t="shared" si="8"/>
        <v>0</v>
      </c>
      <c r="BL145" s="16" t="s">
        <v>115</v>
      </c>
      <c r="BM145" s="146" t="s">
        <v>199</v>
      </c>
    </row>
    <row r="146" spans="1:65" s="2" customFormat="1" ht="24.2" customHeight="1">
      <c r="A146" s="28"/>
      <c r="B146" s="135"/>
      <c r="C146" s="136" t="s">
        <v>200</v>
      </c>
      <c r="D146" s="136" t="s">
        <v>111</v>
      </c>
      <c r="E146" s="137" t="s">
        <v>201</v>
      </c>
      <c r="F146" s="138" t="s">
        <v>202</v>
      </c>
      <c r="G146" s="139" t="s">
        <v>203</v>
      </c>
      <c r="H146" s="140">
        <v>15</v>
      </c>
      <c r="I146" s="140"/>
      <c r="J146" s="140"/>
      <c r="K146" s="141"/>
      <c r="L146" s="29"/>
      <c r="M146" s="142" t="s">
        <v>1</v>
      </c>
      <c r="N146" s="143" t="s">
        <v>37</v>
      </c>
      <c r="O146" s="144">
        <v>0</v>
      </c>
      <c r="P146" s="144">
        <f t="shared" si="0"/>
        <v>0</v>
      </c>
      <c r="Q146" s="144">
        <v>0</v>
      </c>
      <c r="R146" s="144">
        <f t="shared" si="1"/>
        <v>0</v>
      </c>
      <c r="S146" s="144">
        <v>0</v>
      </c>
      <c r="T146" s="145">
        <f t="shared" si="2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46" t="s">
        <v>115</v>
      </c>
      <c r="AT146" s="146" t="s">
        <v>111</v>
      </c>
      <c r="AU146" s="146" t="s">
        <v>116</v>
      </c>
      <c r="AY146" s="16" t="s">
        <v>108</v>
      </c>
      <c r="BE146" s="147">
        <f t="shared" si="3"/>
        <v>0</v>
      </c>
      <c r="BF146" s="147">
        <f t="shared" si="4"/>
        <v>0</v>
      </c>
      <c r="BG146" s="147">
        <f t="shared" si="5"/>
        <v>0</v>
      </c>
      <c r="BH146" s="147">
        <f t="shared" si="6"/>
        <v>0</v>
      </c>
      <c r="BI146" s="147">
        <f t="shared" si="7"/>
        <v>0</v>
      </c>
      <c r="BJ146" s="16" t="s">
        <v>116</v>
      </c>
      <c r="BK146" s="148">
        <f t="shared" si="8"/>
        <v>0</v>
      </c>
      <c r="BL146" s="16" t="s">
        <v>115</v>
      </c>
      <c r="BM146" s="146" t="s">
        <v>204</v>
      </c>
    </row>
    <row r="147" spans="1:65" s="2" customFormat="1" ht="14.45" customHeight="1">
      <c r="A147" s="28"/>
      <c r="B147" s="135"/>
      <c r="C147" s="136" t="s">
        <v>205</v>
      </c>
      <c r="D147" s="136" t="s">
        <v>111</v>
      </c>
      <c r="E147" s="137" t="s">
        <v>206</v>
      </c>
      <c r="F147" s="138" t="s">
        <v>207</v>
      </c>
      <c r="G147" s="139" t="s">
        <v>208</v>
      </c>
      <c r="H147" s="140">
        <v>1</v>
      </c>
      <c r="I147" s="140"/>
      <c r="J147" s="140"/>
      <c r="K147" s="141"/>
      <c r="L147" s="29"/>
      <c r="M147" s="142" t="s">
        <v>1</v>
      </c>
      <c r="N147" s="143" t="s">
        <v>37</v>
      </c>
      <c r="O147" s="144">
        <v>0</v>
      </c>
      <c r="P147" s="144">
        <f t="shared" si="0"/>
        <v>0</v>
      </c>
      <c r="Q147" s="144">
        <v>0</v>
      </c>
      <c r="R147" s="144">
        <f t="shared" si="1"/>
        <v>0</v>
      </c>
      <c r="S147" s="144">
        <v>0</v>
      </c>
      <c r="T147" s="145">
        <f t="shared" si="2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46" t="s">
        <v>209</v>
      </c>
      <c r="AT147" s="146" t="s">
        <v>111</v>
      </c>
      <c r="AU147" s="146" t="s">
        <v>116</v>
      </c>
      <c r="AY147" s="16" t="s">
        <v>108</v>
      </c>
      <c r="BE147" s="147">
        <f t="shared" si="3"/>
        <v>0</v>
      </c>
      <c r="BF147" s="147">
        <f t="shared" si="4"/>
        <v>0</v>
      </c>
      <c r="BG147" s="147">
        <f t="shared" si="5"/>
        <v>0</v>
      </c>
      <c r="BH147" s="147">
        <f t="shared" si="6"/>
        <v>0</v>
      </c>
      <c r="BI147" s="147">
        <f t="shared" si="7"/>
        <v>0</v>
      </c>
      <c r="BJ147" s="16" t="s">
        <v>116</v>
      </c>
      <c r="BK147" s="148">
        <f t="shared" si="8"/>
        <v>0</v>
      </c>
      <c r="BL147" s="16" t="s">
        <v>209</v>
      </c>
      <c r="BM147" s="146" t="s">
        <v>210</v>
      </c>
    </row>
    <row r="148" spans="1:65" s="12" customFormat="1" ht="22.9" customHeight="1">
      <c r="B148" s="123"/>
      <c r="D148" s="124" t="s">
        <v>70</v>
      </c>
      <c r="E148" s="133" t="s">
        <v>211</v>
      </c>
      <c r="F148" s="133" t="s">
        <v>212</v>
      </c>
      <c r="J148" s="134"/>
      <c r="L148" s="123"/>
      <c r="M148" s="127"/>
      <c r="N148" s="128"/>
      <c r="O148" s="128"/>
      <c r="P148" s="129">
        <f>SUM(P149:P236)</f>
        <v>4243.5011820000009</v>
      </c>
      <c r="Q148" s="128"/>
      <c r="R148" s="129">
        <f>SUM(R149:R236)</f>
        <v>615.52000999999996</v>
      </c>
      <c r="S148" s="128"/>
      <c r="T148" s="130">
        <f>SUM(T149:T236)</f>
        <v>0</v>
      </c>
      <c r="AR148" s="124" t="s">
        <v>79</v>
      </c>
      <c r="AT148" s="131" t="s">
        <v>70</v>
      </c>
      <c r="AU148" s="131" t="s">
        <v>79</v>
      </c>
      <c r="AY148" s="124" t="s">
        <v>108</v>
      </c>
      <c r="BK148" s="132">
        <f>SUM(BK149:BK236)</f>
        <v>0</v>
      </c>
    </row>
    <row r="149" spans="1:65" s="2" customFormat="1" ht="37.9" customHeight="1">
      <c r="A149" s="28"/>
      <c r="B149" s="135"/>
      <c r="C149" s="136" t="s">
        <v>213</v>
      </c>
      <c r="D149" s="136" t="s">
        <v>111</v>
      </c>
      <c r="E149" s="137" t="s">
        <v>214</v>
      </c>
      <c r="F149" s="138" t="s">
        <v>215</v>
      </c>
      <c r="G149" s="139" t="s">
        <v>216</v>
      </c>
      <c r="H149" s="140">
        <v>284</v>
      </c>
      <c r="I149" s="140"/>
      <c r="J149" s="140"/>
      <c r="K149" s="141"/>
      <c r="L149" s="29"/>
      <c r="M149" s="142" t="s">
        <v>1</v>
      </c>
      <c r="N149" s="143" t="s">
        <v>37</v>
      </c>
      <c r="O149" s="144">
        <v>2.69E-2</v>
      </c>
      <c r="P149" s="144">
        <f>O149*H149</f>
        <v>7.6395999999999997</v>
      </c>
      <c r="Q149" s="144">
        <v>0</v>
      </c>
      <c r="R149" s="144">
        <f>Q149*H149</f>
        <v>0</v>
      </c>
      <c r="S149" s="144">
        <v>0</v>
      </c>
      <c r="T149" s="145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46" t="s">
        <v>115</v>
      </c>
      <c r="AT149" s="146" t="s">
        <v>111</v>
      </c>
      <c r="AU149" s="146" t="s">
        <v>116</v>
      </c>
      <c r="AY149" s="16" t="s">
        <v>108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6" t="s">
        <v>116</v>
      </c>
      <c r="BK149" s="148">
        <f>ROUND(I149*H149,3)</f>
        <v>0</v>
      </c>
      <c r="BL149" s="16" t="s">
        <v>115</v>
      </c>
      <c r="BM149" s="146" t="s">
        <v>217</v>
      </c>
    </row>
    <row r="150" spans="1:65" s="2" customFormat="1" ht="24.2" customHeight="1">
      <c r="A150" s="28"/>
      <c r="B150" s="135"/>
      <c r="C150" s="136" t="s">
        <v>218</v>
      </c>
      <c r="D150" s="136" t="s">
        <v>111</v>
      </c>
      <c r="E150" s="137" t="s">
        <v>219</v>
      </c>
      <c r="F150" s="138" t="s">
        <v>220</v>
      </c>
      <c r="G150" s="139" t="s">
        <v>216</v>
      </c>
      <c r="H150" s="140">
        <v>284</v>
      </c>
      <c r="I150" s="140"/>
      <c r="J150" s="140"/>
      <c r="K150" s="141"/>
      <c r="L150" s="29"/>
      <c r="M150" s="142" t="s">
        <v>1</v>
      </c>
      <c r="N150" s="143" t="s">
        <v>37</v>
      </c>
      <c r="O150" s="144">
        <v>8.6999999999999994E-2</v>
      </c>
      <c r="P150" s="144">
        <f>O150*H150</f>
        <v>24.707999999999998</v>
      </c>
      <c r="Q150" s="144">
        <v>0</v>
      </c>
      <c r="R150" s="144">
        <f>Q150*H150</f>
        <v>0</v>
      </c>
      <c r="S150" s="144">
        <v>0</v>
      </c>
      <c r="T150" s="145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46" t="s">
        <v>115</v>
      </c>
      <c r="AT150" s="146" t="s">
        <v>111</v>
      </c>
      <c r="AU150" s="146" t="s">
        <v>116</v>
      </c>
      <c r="AY150" s="16" t="s">
        <v>108</v>
      </c>
      <c r="BE150" s="147">
        <f>IF(N150="základná",J150,0)</f>
        <v>0</v>
      </c>
      <c r="BF150" s="147">
        <f>IF(N150="znížená",J150,0)</f>
        <v>0</v>
      </c>
      <c r="BG150" s="147">
        <f>IF(N150="zákl. prenesená",J150,0)</f>
        <v>0</v>
      </c>
      <c r="BH150" s="147">
        <f>IF(N150="zníž. prenesená",J150,0)</f>
        <v>0</v>
      </c>
      <c r="BI150" s="147">
        <f>IF(N150="nulová",J150,0)</f>
        <v>0</v>
      </c>
      <c r="BJ150" s="16" t="s">
        <v>116</v>
      </c>
      <c r="BK150" s="148">
        <f>ROUND(I150*H150,3)</f>
        <v>0</v>
      </c>
      <c r="BL150" s="16" t="s">
        <v>115</v>
      </c>
      <c r="BM150" s="146" t="s">
        <v>221</v>
      </c>
    </row>
    <row r="151" spans="1:65" s="2" customFormat="1" ht="14.45" customHeight="1">
      <c r="A151" s="28"/>
      <c r="B151" s="135"/>
      <c r="C151" s="136" t="s">
        <v>222</v>
      </c>
      <c r="D151" s="136" t="s">
        <v>111</v>
      </c>
      <c r="E151" s="137" t="s">
        <v>223</v>
      </c>
      <c r="F151" s="138" t="s">
        <v>224</v>
      </c>
      <c r="G151" s="139" t="s">
        <v>114</v>
      </c>
      <c r="H151" s="140">
        <v>500</v>
      </c>
      <c r="I151" s="140"/>
      <c r="J151" s="140"/>
      <c r="K151" s="141"/>
      <c r="L151" s="29"/>
      <c r="M151" s="142" t="s">
        <v>1</v>
      </c>
      <c r="N151" s="143" t="s">
        <v>37</v>
      </c>
      <c r="O151" s="144">
        <v>1.7000000000000001E-2</v>
      </c>
      <c r="P151" s="144">
        <f>O151*H151</f>
        <v>8.5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46" t="s">
        <v>115</v>
      </c>
      <c r="AT151" s="146" t="s">
        <v>111</v>
      </c>
      <c r="AU151" s="146" t="s">
        <v>116</v>
      </c>
      <c r="AY151" s="16" t="s">
        <v>108</v>
      </c>
      <c r="BE151" s="147">
        <f>IF(N151="základná",J151,0)</f>
        <v>0</v>
      </c>
      <c r="BF151" s="147">
        <f>IF(N151="znížená",J151,0)</f>
        <v>0</v>
      </c>
      <c r="BG151" s="147">
        <f>IF(N151="zákl. prenesená",J151,0)</f>
        <v>0</v>
      </c>
      <c r="BH151" s="147">
        <f>IF(N151="zníž. prenesená",J151,0)</f>
        <v>0</v>
      </c>
      <c r="BI151" s="147">
        <f>IF(N151="nulová",J151,0)</f>
        <v>0</v>
      </c>
      <c r="BJ151" s="16" t="s">
        <v>116</v>
      </c>
      <c r="BK151" s="148">
        <f>ROUND(I151*H151,3)</f>
        <v>0</v>
      </c>
      <c r="BL151" s="16" t="s">
        <v>115</v>
      </c>
      <c r="BM151" s="146" t="s">
        <v>225</v>
      </c>
    </row>
    <row r="152" spans="1:65" s="2" customFormat="1" ht="14.45" customHeight="1">
      <c r="A152" s="28"/>
      <c r="B152" s="135"/>
      <c r="C152" s="136" t="s">
        <v>226</v>
      </c>
      <c r="D152" s="136" t="s">
        <v>111</v>
      </c>
      <c r="E152" s="137" t="s">
        <v>227</v>
      </c>
      <c r="F152" s="138" t="s">
        <v>228</v>
      </c>
      <c r="G152" s="139" t="s">
        <v>114</v>
      </c>
      <c r="H152" s="140">
        <v>7215</v>
      </c>
      <c r="I152" s="140"/>
      <c r="J152" s="140"/>
      <c r="K152" s="141"/>
      <c r="L152" s="29"/>
      <c r="M152" s="142" t="s">
        <v>1</v>
      </c>
      <c r="N152" s="143" t="s">
        <v>37</v>
      </c>
      <c r="O152" s="144">
        <v>6.0999999999999999E-2</v>
      </c>
      <c r="P152" s="144">
        <f>O152*H152</f>
        <v>440.11500000000001</v>
      </c>
      <c r="Q152" s="144">
        <v>0.04</v>
      </c>
      <c r="R152" s="144">
        <f>Q152*H152</f>
        <v>288.60000000000002</v>
      </c>
      <c r="S152" s="144">
        <v>0</v>
      </c>
      <c r="T152" s="145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46" t="s">
        <v>115</v>
      </c>
      <c r="AT152" s="146" t="s">
        <v>111</v>
      </c>
      <c r="AU152" s="146" t="s">
        <v>116</v>
      </c>
      <c r="AY152" s="16" t="s">
        <v>108</v>
      </c>
      <c r="BE152" s="147">
        <f>IF(N152="základná",J152,0)</f>
        <v>0</v>
      </c>
      <c r="BF152" s="147">
        <f>IF(N152="znížená",J152,0)</f>
        <v>0</v>
      </c>
      <c r="BG152" s="147">
        <f>IF(N152="zákl. prenesená",J152,0)</f>
        <v>0</v>
      </c>
      <c r="BH152" s="147">
        <f>IF(N152="zníž. prenesená",J152,0)</f>
        <v>0</v>
      </c>
      <c r="BI152" s="147">
        <f>IF(N152="nulová",J152,0)</f>
        <v>0</v>
      </c>
      <c r="BJ152" s="16" t="s">
        <v>116</v>
      </c>
      <c r="BK152" s="148">
        <f>ROUND(I152*H152,3)</f>
        <v>0</v>
      </c>
      <c r="BL152" s="16" t="s">
        <v>115</v>
      </c>
      <c r="BM152" s="146" t="s">
        <v>229</v>
      </c>
    </row>
    <row r="153" spans="1:65" s="2" customFormat="1" ht="24.2" customHeight="1">
      <c r="A153" s="28"/>
      <c r="B153" s="135"/>
      <c r="C153" s="149" t="s">
        <v>230</v>
      </c>
      <c r="D153" s="149" t="s">
        <v>231</v>
      </c>
      <c r="E153" s="150" t="s">
        <v>232</v>
      </c>
      <c r="F153" s="151" t="s">
        <v>233</v>
      </c>
      <c r="G153" s="152" t="s">
        <v>234</v>
      </c>
      <c r="H153" s="153">
        <v>229.63200000000001</v>
      </c>
      <c r="I153" s="153"/>
      <c r="J153" s="153"/>
      <c r="K153" s="154"/>
      <c r="L153" s="155"/>
      <c r="M153" s="156" t="s">
        <v>1</v>
      </c>
      <c r="N153" s="157" t="s">
        <v>37</v>
      </c>
      <c r="O153" s="144">
        <v>0</v>
      </c>
      <c r="P153" s="144">
        <f>O153*H153</f>
        <v>0</v>
      </c>
      <c r="Q153" s="144">
        <v>0</v>
      </c>
      <c r="R153" s="144">
        <f>Q153*H153</f>
        <v>0</v>
      </c>
      <c r="S153" s="144">
        <v>0</v>
      </c>
      <c r="T153" s="145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46" t="s">
        <v>141</v>
      </c>
      <c r="AT153" s="146" t="s">
        <v>231</v>
      </c>
      <c r="AU153" s="146" t="s">
        <v>116</v>
      </c>
      <c r="AY153" s="16" t="s">
        <v>108</v>
      </c>
      <c r="BE153" s="147">
        <f>IF(N153="základná",J153,0)</f>
        <v>0</v>
      </c>
      <c r="BF153" s="147">
        <f>IF(N153="znížená",J153,0)</f>
        <v>0</v>
      </c>
      <c r="BG153" s="147">
        <f>IF(N153="zákl. prenesená",J153,0)</f>
        <v>0</v>
      </c>
      <c r="BH153" s="147">
        <f>IF(N153="zníž. prenesená",J153,0)</f>
        <v>0</v>
      </c>
      <c r="BI153" s="147">
        <f>IF(N153="nulová",J153,0)</f>
        <v>0</v>
      </c>
      <c r="BJ153" s="16" t="s">
        <v>116</v>
      </c>
      <c r="BK153" s="148">
        <f>ROUND(I153*H153,3)</f>
        <v>0</v>
      </c>
      <c r="BL153" s="16" t="s">
        <v>115</v>
      </c>
      <c r="BM153" s="146" t="s">
        <v>235</v>
      </c>
    </row>
    <row r="154" spans="1:65" s="13" customFormat="1">
      <c r="B154" s="158"/>
      <c r="D154" s="159" t="s">
        <v>236</v>
      </c>
      <c r="E154" s="160" t="s">
        <v>1</v>
      </c>
      <c r="F154" s="161" t="s">
        <v>237</v>
      </c>
      <c r="H154" s="162">
        <v>222.94399999999999</v>
      </c>
      <c r="L154" s="158"/>
      <c r="M154" s="163"/>
      <c r="N154" s="164"/>
      <c r="O154" s="164"/>
      <c r="P154" s="164"/>
      <c r="Q154" s="164"/>
      <c r="R154" s="164"/>
      <c r="S154" s="164"/>
      <c r="T154" s="165"/>
      <c r="AT154" s="160" t="s">
        <v>236</v>
      </c>
      <c r="AU154" s="160" t="s">
        <v>116</v>
      </c>
      <c r="AV154" s="13" t="s">
        <v>116</v>
      </c>
      <c r="AW154" s="13" t="s">
        <v>26</v>
      </c>
      <c r="AX154" s="13" t="s">
        <v>79</v>
      </c>
      <c r="AY154" s="160" t="s">
        <v>108</v>
      </c>
    </row>
    <row r="155" spans="1:65" s="13" customFormat="1">
      <c r="B155" s="158"/>
      <c r="D155" s="159" t="s">
        <v>236</v>
      </c>
      <c r="F155" s="161" t="s">
        <v>238</v>
      </c>
      <c r="H155" s="162">
        <v>229.63200000000001</v>
      </c>
      <c r="L155" s="158"/>
      <c r="M155" s="163"/>
      <c r="N155" s="164"/>
      <c r="O155" s="164"/>
      <c r="P155" s="164"/>
      <c r="Q155" s="164"/>
      <c r="R155" s="164"/>
      <c r="S155" s="164"/>
      <c r="T155" s="165"/>
      <c r="AT155" s="160" t="s">
        <v>236</v>
      </c>
      <c r="AU155" s="160" t="s">
        <v>116</v>
      </c>
      <c r="AV155" s="13" t="s">
        <v>116</v>
      </c>
      <c r="AW155" s="13" t="s">
        <v>3</v>
      </c>
      <c r="AX155" s="13" t="s">
        <v>79</v>
      </c>
      <c r="AY155" s="160" t="s">
        <v>108</v>
      </c>
    </row>
    <row r="156" spans="1:65" s="2" customFormat="1" ht="14.45" customHeight="1">
      <c r="A156" s="28"/>
      <c r="B156" s="135"/>
      <c r="C156" s="136" t="s">
        <v>239</v>
      </c>
      <c r="D156" s="136" t="s">
        <v>111</v>
      </c>
      <c r="E156" s="137" t="s">
        <v>240</v>
      </c>
      <c r="F156" s="138" t="s">
        <v>241</v>
      </c>
      <c r="G156" s="139" t="s">
        <v>114</v>
      </c>
      <c r="H156" s="140">
        <v>1310</v>
      </c>
      <c r="I156" s="140"/>
      <c r="J156" s="140"/>
      <c r="K156" s="141"/>
      <c r="L156" s="29"/>
      <c r="M156" s="142" t="s">
        <v>1</v>
      </c>
      <c r="N156" s="143" t="s">
        <v>37</v>
      </c>
      <c r="O156" s="144">
        <v>0</v>
      </c>
      <c r="P156" s="144">
        <f>O156*H156</f>
        <v>0</v>
      </c>
      <c r="Q156" s="144">
        <v>0</v>
      </c>
      <c r="R156" s="144">
        <f>Q156*H156</f>
        <v>0</v>
      </c>
      <c r="S156" s="144">
        <v>0</v>
      </c>
      <c r="T156" s="145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46" t="s">
        <v>115</v>
      </c>
      <c r="AT156" s="146" t="s">
        <v>111</v>
      </c>
      <c r="AU156" s="146" t="s">
        <v>116</v>
      </c>
      <c r="AY156" s="16" t="s">
        <v>108</v>
      </c>
      <c r="BE156" s="147">
        <f>IF(N156="základná",J156,0)</f>
        <v>0</v>
      </c>
      <c r="BF156" s="147">
        <f>IF(N156="znížená",J156,0)</f>
        <v>0</v>
      </c>
      <c r="BG156" s="147">
        <f>IF(N156="zákl. prenesená",J156,0)</f>
        <v>0</v>
      </c>
      <c r="BH156" s="147">
        <f>IF(N156="zníž. prenesená",J156,0)</f>
        <v>0</v>
      </c>
      <c r="BI156" s="147">
        <f>IF(N156="nulová",J156,0)</f>
        <v>0</v>
      </c>
      <c r="BJ156" s="16" t="s">
        <v>116</v>
      </c>
      <c r="BK156" s="148">
        <f>ROUND(I156*H156,3)</f>
        <v>0</v>
      </c>
      <c r="BL156" s="16" t="s">
        <v>115</v>
      </c>
      <c r="BM156" s="146" t="s">
        <v>242</v>
      </c>
    </row>
    <row r="157" spans="1:65" s="2" customFormat="1" ht="14.45" customHeight="1">
      <c r="A157" s="28"/>
      <c r="B157" s="135"/>
      <c r="C157" s="149" t="s">
        <v>243</v>
      </c>
      <c r="D157" s="149" t="s">
        <v>231</v>
      </c>
      <c r="E157" s="150" t="s">
        <v>244</v>
      </c>
      <c r="F157" s="151" t="s">
        <v>245</v>
      </c>
      <c r="G157" s="152" t="s">
        <v>114</v>
      </c>
      <c r="H157" s="153">
        <v>1375</v>
      </c>
      <c r="I157" s="153"/>
      <c r="J157" s="153"/>
      <c r="K157" s="154"/>
      <c r="L157" s="155"/>
      <c r="M157" s="156" t="s">
        <v>1</v>
      </c>
      <c r="N157" s="157" t="s">
        <v>37</v>
      </c>
      <c r="O157" s="144">
        <v>0</v>
      </c>
      <c r="P157" s="144">
        <f>O157*H157</f>
        <v>0</v>
      </c>
      <c r="Q157" s="144">
        <v>1E-3</v>
      </c>
      <c r="R157" s="144">
        <f>Q157*H157</f>
        <v>1.375</v>
      </c>
      <c r="S157" s="144">
        <v>0</v>
      </c>
      <c r="T157" s="145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46" t="s">
        <v>141</v>
      </c>
      <c r="AT157" s="146" t="s">
        <v>231</v>
      </c>
      <c r="AU157" s="146" t="s">
        <v>116</v>
      </c>
      <c r="AY157" s="16" t="s">
        <v>108</v>
      </c>
      <c r="BE157" s="147">
        <f>IF(N157="základná",J157,0)</f>
        <v>0</v>
      </c>
      <c r="BF157" s="147">
        <f>IF(N157="znížená",J157,0)</f>
        <v>0</v>
      </c>
      <c r="BG157" s="147">
        <f>IF(N157="zákl. prenesená",J157,0)</f>
        <v>0</v>
      </c>
      <c r="BH157" s="147">
        <f>IF(N157="zníž. prenesená",J157,0)</f>
        <v>0</v>
      </c>
      <c r="BI157" s="147">
        <f>IF(N157="nulová",J157,0)</f>
        <v>0</v>
      </c>
      <c r="BJ157" s="16" t="s">
        <v>116</v>
      </c>
      <c r="BK157" s="148">
        <f>ROUND(I157*H157,3)</f>
        <v>0</v>
      </c>
      <c r="BL157" s="16" t="s">
        <v>115</v>
      </c>
      <c r="BM157" s="146" t="s">
        <v>246</v>
      </c>
    </row>
    <row r="158" spans="1:65" s="2" customFormat="1" ht="24.2" customHeight="1">
      <c r="A158" s="28"/>
      <c r="B158" s="135"/>
      <c r="C158" s="136" t="s">
        <v>247</v>
      </c>
      <c r="D158" s="136" t="s">
        <v>111</v>
      </c>
      <c r="E158" s="137" t="s">
        <v>248</v>
      </c>
      <c r="F158" s="138" t="s">
        <v>249</v>
      </c>
      <c r="G158" s="139" t="s">
        <v>114</v>
      </c>
      <c r="H158" s="140">
        <v>1310</v>
      </c>
      <c r="I158" s="140"/>
      <c r="J158" s="140"/>
      <c r="K158" s="141"/>
      <c r="L158" s="29"/>
      <c r="M158" s="142" t="s">
        <v>1</v>
      </c>
      <c r="N158" s="143" t="s">
        <v>37</v>
      </c>
      <c r="O158" s="144">
        <v>0.23400000000000001</v>
      </c>
      <c r="P158" s="144">
        <f>O158*H158</f>
        <v>306.54000000000002</v>
      </c>
      <c r="Q158" s="144">
        <v>0.04</v>
      </c>
      <c r="R158" s="144">
        <f>Q158*H158</f>
        <v>52.4</v>
      </c>
      <c r="S158" s="144">
        <v>0</v>
      </c>
      <c r="T158" s="145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46" t="s">
        <v>115</v>
      </c>
      <c r="AT158" s="146" t="s">
        <v>111</v>
      </c>
      <c r="AU158" s="146" t="s">
        <v>116</v>
      </c>
      <c r="AY158" s="16" t="s">
        <v>108</v>
      </c>
      <c r="BE158" s="147">
        <f>IF(N158="základná",J158,0)</f>
        <v>0</v>
      </c>
      <c r="BF158" s="147">
        <f>IF(N158="znížená",J158,0)</f>
        <v>0</v>
      </c>
      <c r="BG158" s="147">
        <f>IF(N158="zákl. prenesená",J158,0)</f>
        <v>0</v>
      </c>
      <c r="BH158" s="147">
        <f>IF(N158="zníž. prenesená",J158,0)</f>
        <v>0</v>
      </c>
      <c r="BI158" s="147">
        <f>IF(N158="nulová",J158,0)</f>
        <v>0</v>
      </c>
      <c r="BJ158" s="16" t="s">
        <v>116</v>
      </c>
      <c r="BK158" s="148">
        <f>ROUND(I158*H158,3)</f>
        <v>0</v>
      </c>
      <c r="BL158" s="16" t="s">
        <v>115</v>
      </c>
      <c r="BM158" s="146" t="s">
        <v>250</v>
      </c>
    </row>
    <row r="159" spans="1:65" s="2" customFormat="1" ht="14.45" customHeight="1">
      <c r="A159" s="28"/>
      <c r="B159" s="135"/>
      <c r="C159" s="149" t="s">
        <v>251</v>
      </c>
      <c r="D159" s="149" t="s">
        <v>231</v>
      </c>
      <c r="E159" s="150" t="s">
        <v>252</v>
      </c>
      <c r="F159" s="151" t="s">
        <v>253</v>
      </c>
      <c r="G159" s="152" t="s">
        <v>114</v>
      </c>
      <c r="H159" s="153">
        <v>1375.5</v>
      </c>
      <c r="I159" s="153"/>
      <c r="J159" s="153"/>
      <c r="K159" s="154"/>
      <c r="L159" s="155"/>
      <c r="M159" s="156" t="s">
        <v>1</v>
      </c>
      <c r="N159" s="157" t="s">
        <v>37</v>
      </c>
      <c r="O159" s="144">
        <v>0</v>
      </c>
      <c r="P159" s="144">
        <f>O159*H159</f>
        <v>0</v>
      </c>
      <c r="Q159" s="144">
        <v>3.5000000000000001E-3</v>
      </c>
      <c r="R159" s="144">
        <f>Q159*H159</f>
        <v>4.8142500000000004</v>
      </c>
      <c r="S159" s="144">
        <v>0</v>
      </c>
      <c r="T159" s="145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46" t="s">
        <v>141</v>
      </c>
      <c r="AT159" s="146" t="s">
        <v>231</v>
      </c>
      <c r="AU159" s="146" t="s">
        <v>116</v>
      </c>
      <c r="AY159" s="16" t="s">
        <v>108</v>
      </c>
      <c r="BE159" s="147">
        <f>IF(N159="základná",J159,0)</f>
        <v>0</v>
      </c>
      <c r="BF159" s="147">
        <f>IF(N159="znížená",J159,0)</f>
        <v>0</v>
      </c>
      <c r="BG159" s="147">
        <f>IF(N159="zákl. prenesená",J159,0)</f>
        <v>0</v>
      </c>
      <c r="BH159" s="147">
        <f>IF(N159="zníž. prenesená",J159,0)</f>
        <v>0</v>
      </c>
      <c r="BI159" s="147">
        <f>IF(N159="nulová",J159,0)</f>
        <v>0</v>
      </c>
      <c r="BJ159" s="16" t="s">
        <v>116</v>
      </c>
      <c r="BK159" s="148">
        <f>ROUND(I159*H159,3)</f>
        <v>0</v>
      </c>
      <c r="BL159" s="16" t="s">
        <v>115</v>
      </c>
      <c r="BM159" s="146" t="s">
        <v>254</v>
      </c>
    </row>
    <row r="160" spans="1:65" s="13" customFormat="1">
      <c r="B160" s="158"/>
      <c r="D160" s="159" t="s">
        <v>236</v>
      </c>
      <c r="E160" s="160" t="s">
        <v>1</v>
      </c>
      <c r="F160" s="161" t="s">
        <v>255</v>
      </c>
      <c r="H160" s="162">
        <v>1375.5</v>
      </c>
      <c r="L160" s="158"/>
      <c r="M160" s="163"/>
      <c r="N160" s="164"/>
      <c r="O160" s="164"/>
      <c r="P160" s="164"/>
      <c r="Q160" s="164"/>
      <c r="R160" s="164"/>
      <c r="S160" s="164"/>
      <c r="T160" s="165"/>
      <c r="AT160" s="160" t="s">
        <v>236</v>
      </c>
      <c r="AU160" s="160" t="s">
        <v>116</v>
      </c>
      <c r="AV160" s="13" t="s">
        <v>116</v>
      </c>
      <c r="AW160" s="13" t="s">
        <v>26</v>
      </c>
      <c r="AX160" s="13" t="s">
        <v>79</v>
      </c>
      <c r="AY160" s="160" t="s">
        <v>108</v>
      </c>
    </row>
    <row r="161" spans="1:65" s="2" customFormat="1" ht="24.2" customHeight="1">
      <c r="A161" s="28"/>
      <c r="B161" s="135"/>
      <c r="C161" s="136" t="s">
        <v>256</v>
      </c>
      <c r="D161" s="136" t="s">
        <v>111</v>
      </c>
      <c r="E161" s="137" t="s">
        <v>257</v>
      </c>
      <c r="F161" s="138" t="s">
        <v>258</v>
      </c>
      <c r="G161" s="139" t="s">
        <v>114</v>
      </c>
      <c r="H161" s="140">
        <v>10975</v>
      </c>
      <c r="I161" s="140"/>
      <c r="J161" s="140"/>
      <c r="K161" s="141"/>
      <c r="L161" s="29"/>
      <c r="M161" s="142" t="s">
        <v>1</v>
      </c>
      <c r="N161" s="143" t="s">
        <v>37</v>
      </c>
      <c r="O161" s="144">
        <v>8.8999999999999996E-2</v>
      </c>
      <c r="P161" s="144">
        <f>O161*H161</f>
        <v>976.77499999999998</v>
      </c>
      <c r="Q161" s="144">
        <v>0</v>
      </c>
      <c r="R161" s="144">
        <f>Q161*H161</f>
        <v>0</v>
      </c>
      <c r="S161" s="144">
        <v>0</v>
      </c>
      <c r="T161" s="145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46" t="s">
        <v>115</v>
      </c>
      <c r="AT161" s="146" t="s">
        <v>111</v>
      </c>
      <c r="AU161" s="146" t="s">
        <v>116</v>
      </c>
      <c r="AY161" s="16" t="s">
        <v>108</v>
      </c>
      <c r="BE161" s="147">
        <f>IF(N161="základná",J161,0)</f>
        <v>0</v>
      </c>
      <c r="BF161" s="147">
        <f>IF(N161="znížená",J161,0)</f>
        <v>0</v>
      </c>
      <c r="BG161" s="147">
        <f>IF(N161="zákl. prenesená",J161,0)</f>
        <v>0</v>
      </c>
      <c r="BH161" s="147">
        <f>IF(N161="zníž. prenesená",J161,0)</f>
        <v>0</v>
      </c>
      <c r="BI161" s="147">
        <f>IF(N161="nulová",J161,0)</f>
        <v>0</v>
      </c>
      <c r="BJ161" s="16" t="s">
        <v>116</v>
      </c>
      <c r="BK161" s="148">
        <f>ROUND(I161*H161,3)</f>
        <v>0</v>
      </c>
      <c r="BL161" s="16" t="s">
        <v>115</v>
      </c>
      <c r="BM161" s="146" t="s">
        <v>259</v>
      </c>
    </row>
    <row r="162" spans="1:65" s="13" customFormat="1">
      <c r="B162" s="158"/>
      <c r="D162" s="159" t="s">
        <v>236</v>
      </c>
      <c r="E162" s="160" t="s">
        <v>1</v>
      </c>
      <c r="F162" s="161" t="s">
        <v>260</v>
      </c>
      <c r="H162" s="162">
        <v>205</v>
      </c>
      <c r="L162" s="158"/>
      <c r="M162" s="163"/>
      <c r="N162" s="164"/>
      <c r="O162" s="164"/>
      <c r="P162" s="164"/>
      <c r="Q162" s="164"/>
      <c r="R162" s="164"/>
      <c r="S162" s="164"/>
      <c r="T162" s="165"/>
      <c r="AT162" s="160" t="s">
        <v>236</v>
      </c>
      <c r="AU162" s="160" t="s">
        <v>116</v>
      </c>
      <c r="AV162" s="13" t="s">
        <v>116</v>
      </c>
      <c r="AW162" s="13" t="s">
        <v>26</v>
      </c>
      <c r="AX162" s="13" t="s">
        <v>71</v>
      </c>
      <c r="AY162" s="160" t="s">
        <v>108</v>
      </c>
    </row>
    <row r="163" spans="1:65" s="13" customFormat="1">
      <c r="B163" s="158"/>
      <c r="D163" s="159" t="s">
        <v>236</v>
      </c>
      <c r="E163" s="160" t="s">
        <v>1</v>
      </c>
      <c r="F163" s="161" t="s">
        <v>261</v>
      </c>
      <c r="H163" s="162">
        <v>189</v>
      </c>
      <c r="L163" s="158"/>
      <c r="M163" s="163"/>
      <c r="N163" s="164"/>
      <c r="O163" s="164"/>
      <c r="P163" s="164"/>
      <c r="Q163" s="164"/>
      <c r="R163" s="164"/>
      <c r="S163" s="164"/>
      <c r="T163" s="165"/>
      <c r="AT163" s="160" t="s">
        <v>236</v>
      </c>
      <c r="AU163" s="160" t="s">
        <v>116</v>
      </c>
      <c r="AV163" s="13" t="s">
        <v>116</v>
      </c>
      <c r="AW163" s="13" t="s">
        <v>26</v>
      </c>
      <c r="AX163" s="13" t="s">
        <v>71</v>
      </c>
      <c r="AY163" s="160" t="s">
        <v>108</v>
      </c>
    </row>
    <row r="164" spans="1:65" s="13" customFormat="1">
      <c r="B164" s="158"/>
      <c r="D164" s="159" t="s">
        <v>236</v>
      </c>
      <c r="E164" s="160" t="s">
        <v>1</v>
      </c>
      <c r="F164" s="161" t="s">
        <v>262</v>
      </c>
      <c r="H164" s="162">
        <v>2056</v>
      </c>
      <c r="L164" s="158"/>
      <c r="M164" s="163"/>
      <c r="N164" s="164"/>
      <c r="O164" s="164"/>
      <c r="P164" s="164"/>
      <c r="Q164" s="164"/>
      <c r="R164" s="164"/>
      <c r="S164" s="164"/>
      <c r="T164" s="165"/>
      <c r="AT164" s="160" t="s">
        <v>236</v>
      </c>
      <c r="AU164" s="160" t="s">
        <v>116</v>
      </c>
      <c r="AV164" s="13" t="s">
        <v>116</v>
      </c>
      <c r="AW164" s="13" t="s">
        <v>26</v>
      </c>
      <c r="AX164" s="13" t="s">
        <v>71</v>
      </c>
      <c r="AY164" s="160" t="s">
        <v>108</v>
      </c>
    </row>
    <row r="165" spans="1:65" s="13" customFormat="1">
      <c r="B165" s="158"/>
      <c r="D165" s="159" t="s">
        <v>236</v>
      </c>
      <c r="E165" s="160" t="s">
        <v>1</v>
      </c>
      <c r="F165" s="161" t="s">
        <v>263</v>
      </c>
      <c r="H165" s="162">
        <v>1310</v>
      </c>
      <c r="L165" s="158"/>
      <c r="M165" s="163"/>
      <c r="N165" s="164"/>
      <c r="O165" s="164"/>
      <c r="P165" s="164"/>
      <c r="Q165" s="164"/>
      <c r="R165" s="164"/>
      <c r="S165" s="164"/>
      <c r="T165" s="165"/>
      <c r="AT165" s="160" t="s">
        <v>236</v>
      </c>
      <c r="AU165" s="160" t="s">
        <v>116</v>
      </c>
      <c r="AV165" s="13" t="s">
        <v>116</v>
      </c>
      <c r="AW165" s="13" t="s">
        <v>26</v>
      </c>
      <c r="AX165" s="13" t="s">
        <v>71</v>
      </c>
      <c r="AY165" s="160" t="s">
        <v>108</v>
      </c>
    </row>
    <row r="166" spans="1:65" s="13" customFormat="1">
      <c r="B166" s="158"/>
      <c r="D166" s="159" t="s">
        <v>236</v>
      </c>
      <c r="E166" s="160" t="s">
        <v>1</v>
      </c>
      <c r="F166" s="161" t="s">
        <v>264</v>
      </c>
      <c r="H166" s="162">
        <v>7215</v>
      </c>
      <c r="L166" s="158"/>
      <c r="M166" s="163"/>
      <c r="N166" s="164"/>
      <c r="O166" s="164"/>
      <c r="P166" s="164"/>
      <c r="Q166" s="164"/>
      <c r="R166" s="164"/>
      <c r="S166" s="164"/>
      <c r="T166" s="165"/>
      <c r="AT166" s="160" t="s">
        <v>236</v>
      </c>
      <c r="AU166" s="160" t="s">
        <v>116</v>
      </c>
      <c r="AV166" s="13" t="s">
        <v>116</v>
      </c>
      <c r="AW166" s="13" t="s">
        <v>26</v>
      </c>
      <c r="AX166" s="13" t="s">
        <v>71</v>
      </c>
      <c r="AY166" s="160" t="s">
        <v>108</v>
      </c>
    </row>
    <row r="167" spans="1:65" s="14" customFormat="1">
      <c r="B167" s="166"/>
      <c r="D167" s="159" t="s">
        <v>236</v>
      </c>
      <c r="E167" s="167" t="s">
        <v>1</v>
      </c>
      <c r="F167" s="168" t="s">
        <v>265</v>
      </c>
      <c r="H167" s="169">
        <v>10975</v>
      </c>
      <c r="L167" s="166"/>
      <c r="M167" s="170"/>
      <c r="N167" s="171"/>
      <c r="O167" s="171"/>
      <c r="P167" s="171"/>
      <c r="Q167" s="171"/>
      <c r="R167" s="171"/>
      <c r="S167" s="171"/>
      <c r="T167" s="172"/>
      <c r="AT167" s="167" t="s">
        <v>236</v>
      </c>
      <c r="AU167" s="167" t="s">
        <v>116</v>
      </c>
      <c r="AV167" s="14" t="s">
        <v>115</v>
      </c>
      <c r="AW167" s="14" t="s">
        <v>26</v>
      </c>
      <c r="AX167" s="14" t="s">
        <v>79</v>
      </c>
      <c r="AY167" s="167" t="s">
        <v>108</v>
      </c>
    </row>
    <row r="168" spans="1:65" s="2" customFormat="1" ht="24.2" customHeight="1">
      <c r="A168" s="28"/>
      <c r="B168" s="135"/>
      <c r="C168" s="136" t="s">
        <v>266</v>
      </c>
      <c r="D168" s="136" t="s">
        <v>111</v>
      </c>
      <c r="E168" s="137" t="s">
        <v>267</v>
      </c>
      <c r="F168" s="138" t="s">
        <v>268</v>
      </c>
      <c r="G168" s="139" t="s">
        <v>114</v>
      </c>
      <c r="H168" s="140">
        <v>10975</v>
      </c>
      <c r="I168" s="140"/>
      <c r="J168" s="140"/>
      <c r="K168" s="141"/>
      <c r="L168" s="29"/>
      <c r="M168" s="142" t="s">
        <v>1</v>
      </c>
      <c r="N168" s="143" t="s">
        <v>37</v>
      </c>
      <c r="O168" s="144">
        <v>0</v>
      </c>
      <c r="P168" s="144">
        <f>O168*H168</f>
        <v>0</v>
      </c>
      <c r="Q168" s="144">
        <v>0</v>
      </c>
      <c r="R168" s="144">
        <f>Q168*H168</f>
        <v>0</v>
      </c>
      <c r="S168" s="144">
        <v>0</v>
      </c>
      <c r="T168" s="145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46" t="s">
        <v>115</v>
      </c>
      <c r="AT168" s="146" t="s">
        <v>111</v>
      </c>
      <c r="AU168" s="146" t="s">
        <v>116</v>
      </c>
      <c r="AY168" s="16" t="s">
        <v>108</v>
      </c>
      <c r="BE168" s="147">
        <f>IF(N168="základná",J168,0)</f>
        <v>0</v>
      </c>
      <c r="BF168" s="147">
        <f>IF(N168="znížená",J168,0)</f>
        <v>0</v>
      </c>
      <c r="BG168" s="147">
        <f>IF(N168="zákl. prenesená",J168,0)</f>
        <v>0</v>
      </c>
      <c r="BH168" s="147">
        <f>IF(N168="zníž. prenesená",J168,0)</f>
        <v>0</v>
      </c>
      <c r="BI168" s="147">
        <f>IF(N168="nulová",J168,0)</f>
        <v>0</v>
      </c>
      <c r="BJ168" s="16" t="s">
        <v>116</v>
      </c>
      <c r="BK168" s="148">
        <f>ROUND(I168*H168,3)</f>
        <v>0</v>
      </c>
      <c r="BL168" s="16" t="s">
        <v>115</v>
      </c>
      <c r="BM168" s="146" t="s">
        <v>269</v>
      </c>
    </row>
    <row r="169" spans="1:65" s="2" customFormat="1" ht="24.2" customHeight="1">
      <c r="A169" s="28"/>
      <c r="B169" s="135"/>
      <c r="C169" s="136" t="s">
        <v>270</v>
      </c>
      <c r="D169" s="136" t="s">
        <v>111</v>
      </c>
      <c r="E169" s="137" t="s">
        <v>271</v>
      </c>
      <c r="F169" s="138" t="s">
        <v>272</v>
      </c>
      <c r="G169" s="139" t="s">
        <v>114</v>
      </c>
      <c r="H169" s="140">
        <v>10975</v>
      </c>
      <c r="I169" s="140"/>
      <c r="J169" s="140"/>
      <c r="K169" s="141"/>
      <c r="L169" s="29"/>
      <c r="M169" s="142" t="s">
        <v>1</v>
      </c>
      <c r="N169" s="143" t="s">
        <v>37</v>
      </c>
      <c r="O169" s="144">
        <v>1.4999999999999999E-2</v>
      </c>
      <c r="P169" s="144">
        <f>O169*H169</f>
        <v>164.625</v>
      </c>
      <c r="Q169" s="144">
        <v>0</v>
      </c>
      <c r="R169" s="144">
        <f>Q169*H169</f>
        <v>0</v>
      </c>
      <c r="S169" s="144">
        <v>0</v>
      </c>
      <c r="T169" s="145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46" t="s">
        <v>115</v>
      </c>
      <c r="AT169" s="146" t="s">
        <v>111</v>
      </c>
      <c r="AU169" s="146" t="s">
        <v>116</v>
      </c>
      <c r="AY169" s="16" t="s">
        <v>108</v>
      </c>
      <c r="BE169" s="147">
        <f>IF(N169="základná",J169,0)</f>
        <v>0</v>
      </c>
      <c r="BF169" s="147">
        <f>IF(N169="znížená",J169,0)</f>
        <v>0</v>
      </c>
      <c r="BG169" s="147">
        <f>IF(N169="zákl. prenesená",J169,0)</f>
        <v>0</v>
      </c>
      <c r="BH169" s="147">
        <f>IF(N169="zníž. prenesená",J169,0)</f>
        <v>0</v>
      </c>
      <c r="BI169" s="147">
        <f>IF(N169="nulová",J169,0)</f>
        <v>0</v>
      </c>
      <c r="BJ169" s="16" t="s">
        <v>116</v>
      </c>
      <c r="BK169" s="148">
        <f>ROUND(I169*H169,3)</f>
        <v>0</v>
      </c>
      <c r="BL169" s="16" t="s">
        <v>115</v>
      </c>
      <c r="BM169" s="146" t="s">
        <v>273</v>
      </c>
    </row>
    <row r="170" spans="1:65" s="2" customFormat="1" ht="24.2" customHeight="1">
      <c r="A170" s="28"/>
      <c r="B170" s="135"/>
      <c r="C170" s="136" t="s">
        <v>274</v>
      </c>
      <c r="D170" s="136" t="s">
        <v>111</v>
      </c>
      <c r="E170" s="137" t="s">
        <v>275</v>
      </c>
      <c r="F170" s="138" t="s">
        <v>276</v>
      </c>
      <c r="G170" s="139" t="s">
        <v>114</v>
      </c>
      <c r="H170" s="140">
        <v>8525</v>
      </c>
      <c r="I170" s="140"/>
      <c r="J170" s="140"/>
      <c r="K170" s="141"/>
      <c r="L170" s="29"/>
      <c r="M170" s="142" t="s">
        <v>1</v>
      </c>
      <c r="N170" s="143" t="s">
        <v>37</v>
      </c>
      <c r="O170" s="144">
        <v>1E-3</v>
      </c>
      <c r="P170" s="144">
        <f>O170*H170</f>
        <v>8.5250000000000004</v>
      </c>
      <c r="Q170" s="144">
        <v>0</v>
      </c>
      <c r="R170" s="144">
        <f>Q170*H170</f>
        <v>0</v>
      </c>
      <c r="S170" s="144">
        <v>0</v>
      </c>
      <c r="T170" s="145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46" t="s">
        <v>115</v>
      </c>
      <c r="AT170" s="146" t="s">
        <v>111</v>
      </c>
      <c r="AU170" s="146" t="s">
        <v>116</v>
      </c>
      <c r="AY170" s="16" t="s">
        <v>108</v>
      </c>
      <c r="BE170" s="147">
        <f>IF(N170="základná",J170,0)</f>
        <v>0</v>
      </c>
      <c r="BF170" s="147">
        <f>IF(N170="znížená",J170,0)</f>
        <v>0</v>
      </c>
      <c r="BG170" s="147">
        <f>IF(N170="zákl. prenesená",J170,0)</f>
        <v>0</v>
      </c>
      <c r="BH170" s="147">
        <f>IF(N170="zníž. prenesená",J170,0)</f>
        <v>0</v>
      </c>
      <c r="BI170" s="147">
        <f>IF(N170="nulová",J170,0)</f>
        <v>0</v>
      </c>
      <c r="BJ170" s="16" t="s">
        <v>116</v>
      </c>
      <c r="BK170" s="148">
        <f>ROUND(I170*H170,3)</f>
        <v>0</v>
      </c>
      <c r="BL170" s="16" t="s">
        <v>115</v>
      </c>
      <c r="BM170" s="146" t="s">
        <v>277</v>
      </c>
    </row>
    <row r="171" spans="1:65" s="2" customFormat="1" ht="24.2" customHeight="1">
      <c r="A171" s="28"/>
      <c r="B171" s="135"/>
      <c r="C171" s="136" t="s">
        <v>278</v>
      </c>
      <c r="D171" s="136" t="s">
        <v>111</v>
      </c>
      <c r="E171" s="137" t="s">
        <v>279</v>
      </c>
      <c r="F171" s="138" t="s">
        <v>280</v>
      </c>
      <c r="G171" s="139" t="s">
        <v>114</v>
      </c>
      <c r="H171" s="140">
        <v>2450</v>
      </c>
      <c r="I171" s="140"/>
      <c r="J171" s="140"/>
      <c r="K171" s="141"/>
      <c r="L171" s="29"/>
      <c r="M171" s="142" t="s">
        <v>1</v>
      </c>
      <c r="N171" s="143" t="s">
        <v>37</v>
      </c>
      <c r="O171" s="144">
        <v>4.4999999999999998E-2</v>
      </c>
      <c r="P171" s="144">
        <f>O171*H171</f>
        <v>110.25</v>
      </c>
      <c r="Q171" s="144">
        <v>0</v>
      </c>
      <c r="R171" s="144">
        <f>Q171*H171</f>
        <v>0</v>
      </c>
      <c r="S171" s="144">
        <v>0</v>
      </c>
      <c r="T171" s="145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46" t="s">
        <v>115</v>
      </c>
      <c r="AT171" s="146" t="s">
        <v>111</v>
      </c>
      <c r="AU171" s="146" t="s">
        <v>116</v>
      </c>
      <c r="AY171" s="16" t="s">
        <v>108</v>
      </c>
      <c r="BE171" s="147">
        <f>IF(N171="základná",J171,0)</f>
        <v>0</v>
      </c>
      <c r="BF171" s="147">
        <f>IF(N171="znížená",J171,0)</f>
        <v>0</v>
      </c>
      <c r="BG171" s="147">
        <f>IF(N171="zákl. prenesená",J171,0)</f>
        <v>0</v>
      </c>
      <c r="BH171" s="147">
        <f>IF(N171="zníž. prenesená",J171,0)</f>
        <v>0</v>
      </c>
      <c r="BI171" s="147">
        <f>IF(N171="nulová",J171,0)</f>
        <v>0</v>
      </c>
      <c r="BJ171" s="16" t="s">
        <v>116</v>
      </c>
      <c r="BK171" s="148">
        <f>ROUND(I171*H171,3)</f>
        <v>0</v>
      </c>
      <c r="BL171" s="16" t="s">
        <v>115</v>
      </c>
      <c r="BM171" s="146" t="s">
        <v>281</v>
      </c>
    </row>
    <row r="172" spans="1:65" s="13" customFormat="1">
      <c r="B172" s="158"/>
      <c r="D172" s="159" t="s">
        <v>236</v>
      </c>
      <c r="E172" s="160" t="s">
        <v>1</v>
      </c>
      <c r="F172" s="161" t="s">
        <v>282</v>
      </c>
      <c r="H172" s="162">
        <v>2056</v>
      </c>
      <c r="L172" s="158"/>
      <c r="M172" s="163"/>
      <c r="N172" s="164"/>
      <c r="O172" s="164"/>
      <c r="P172" s="164"/>
      <c r="Q172" s="164"/>
      <c r="R172" s="164"/>
      <c r="S172" s="164"/>
      <c r="T172" s="165"/>
      <c r="AT172" s="160" t="s">
        <v>236</v>
      </c>
      <c r="AU172" s="160" t="s">
        <v>116</v>
      </c>
      <c r="AV172" s="13" t="s">
        <v>116</v>
      </c>
      <c r="AW172" s="13" t="s">
        <v>26</v>
      </c>
      <c r="AX172" s="13" t="s">
        <v>71</v>
      </c>
      <c r="AY172" s="160" t="s">
        <v>108</v>
      </c>
    </row>
    <row r="173" spans="1:65" s="13" customFormat="1">
      <c r="B173" s="158"/>
      <c r="D173" s="159" t="s">
        <v>236</v>
      </c>
      <c r="E173" s="160" t="s">
        <v>1</v>
      </c>
      <c r="F173" s="161" t="s">
        <v>261</v>
      </c>
      <c r="H173" s="162">
        <v>189</v>
      </c>
      <c r="L173" s="158"/>
      <c r="M173" s="163"/>
      <c r="N173" s="164"/>
      <c r="O173" s="164"/>
      <c r="P173" s="164"/>
      <c r="Q173" s="164"/>
      <c r="R173" s="164"/>
      <c r="S173" s="164"/>
      <c r="T173" s="165"/>
      <c r="AT173" s="160" t="s">
        <v>236</v>
      </c>
      <c r="AU173" s="160" t="s">
        <v>116</v>
      </c>
      <c r="AV173" s="13" t="s">
        <v>116</v>
      </c>
      <c r="AW173" s="13" t="s">
        <v>26</v>
      </c>
      <c r="AX173" s="13" t="s">
        <v>71</v>
      </c>
      <c r="AY173" s="160" t="s">
        <v>108</v>
      </c>
    </row>
    <row r="174" spans="1:65" s="13" customFormat="1">
      <c r="B174" s="158"/>
      <c r="D174" s="159" t="s">
        <v>236</v>
      </c>
      <c r="E174" s="160" t="s">
        <v>1</v>
      </c>
      <c r="F174" s="161" t="s">
        <v>260</v>
      </c>
      <c r="H174" s="162">
        <v>205</v>
      </c>
      <c r="L174" s="158"/>
      <c r="M174" s="163"/>
      <c r="N174" s="164"/>
      <c r="O174" s="164"/>
      <c r="P174" s="164"/>
      <c r="Q174" s="164"/>
      <c r="R174" s="164"/>
      <c r="S174" s="164"/>
      <c r="T174" s="165"/>
      <c r="AT174" s="160" t="s">
        <v>236</v>
      </c>
      <c r="AU174" s="160" t="s">
        <v>116</v>
      </c>
      <c r="AV174" s="13" t="s">
        <v>116</v>
      </c>
      <c r="AW174" s="13" t="s">
        <v>26</v>
      </c>
      <c r="AX174" s="13" t="s">
        <v>71</v>
      </c>
      <c r="AY174" s="160" t="s">
        <v>108</v>
      </c>
    </row>
    <row r="175" spans="1:65" s="14" customFormat="1">
      <c r="B175" s="166"/>
      <c r="D175" s="159" t="s">
        <v>236</v>
      </c>
      <c r="E175" s="167" t="s">
        <v>1</v>
      </c>
      <c r="F175" s="168" t="s">
        <v>265</v>
      </c>
      <c r="H175" s="169">
        <v>2450</v>
      </c>
      <c r="L175" s="166"/>
      <c r="M175" s="170"/>
      <c r="N175" s="171"/>
      <c r="O175" s="171"/>
      <c r="P175" s="171"/>
      <c r="Q175" s="171"/>
      <c r="R175" s="171"/>
      <c r="S175" s="171"/>
      <c r="T175" s="172"/>
      <c r="AT175" s="167" t="s">
        <v>236</v>
      </c>
      <c r="AU175" s="167" t="s">
        <v>116</v>
      </c>
      <c r="AV175" s="14" t="s">
        <v>115</v>
      </c>
      <c r="AW175" s="14" t="s">
        <v>26</v>
      </c>
      <c r="AX175" s="14" t="s">
        <v>79</v>
      </c>
      <c r="AY175" s="167" t="s">
        <v>108</v>
      </c>
    </row>
    <row r="176" spans="1:65" s="2" customFormat="1" ht="14.45" customHeight="1">
      <c r="A176" s="28"/>
      <c r="B176" s="135"/>
      <c r="C176" s="136" t="s">
        <v>283</v>
      </c>
      <c r="D176" s="136" t="s">
        <v>111</v>
      </c>
      <c r="E176" s="137" t="s">
        <v>284</v>
      </c>
      <c r="F176" s="138" t="s">
        <v>285</v>
      </c>
      <c r="G176" s="139" t="s">
        <v>286</v>
      </c>
      <c r="H176" s="140">
        <v>520</v>
      </c>
      <c r="I176" s="140"/>
      <c r="J176" s="140"/>
      <c r="K176" s="141"/>
      <c r="L176" s="29"/>
      <c r="M176" s="142" t="s">
        <v>1</v>
      </c>
      <c r="N176" s="143" t="s">
        <v>37</v>
      </c>
      <c r="O176" s="144">
        <v>0</v>
      </c>
      <c r="P176" s="144">
        <f>O176*H176</f>
        <v>0</v>
      </c>
      <c r="Q176" s="144">
        <v>0</v>
      </c>
      <c r="R176" s="144">
        <f>Q176*H176</f>
        <v>0</v>
      </c>
      <c r="S176" s="144">
        <v>0</v>
      </c>
      <c r="T176" s="145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46" t="s">
        <v>115</v>
      </c>
      <c r="AT176" s="146" t="s">
        <v>111</v>
      </c>
      <c r="AU176" s="146" t="s">
        <v>116</v>
      </c>
      <c r="AY176" s="16" t="s">
        <v>108</v>
      </c>
      <c r="BE176" s="147">
        <f>IF(N176="základná",J176,0)</f>
        <v>0</v>
      </c>
      <c r="BF176" s="147">
        <f>IF(N176="znížená",J176,0)</f>
        <v>0</v>
      </c>
      <c r="BG176" s="147">
        <f>IF(N176="zákl. prenesená",J176,0)</f>
        <v>0</v>
      </c>
      <c r="BH176" s="147">
        <f>IF(N176="zníž. prenesená",J176,0)</f>
        <v>0</v>
      </c>
      <c r="BI176" s="147">
        <f>IF(N176="nulová",J176,0)</f>
        <v>0</v>
      </c>
      <c r="BJ176" s="16" t="s">
        <v>116</v>
      </c>
      <c r="BK176" s="148">
        <f>ROUND(I176*H176,3)</f>
        <v>0</v>
      </c>
      <c r="BL176" s="16" t="s">
        <v>115</v>
      </c>
      <c r="BM176" s="146" t="s">
        <v>287</v>
      </c>
    </row>
    <row r="177" spans="1:65" s="2" customFormat="1" ht="14.45" customHeight="1">
      <c r="A177" s="28"/>
      <c r="B177" s="135"/>
      <c r="C177" s="149" t="s">
        <v>288</v>
      </c>
      <c r="D177" s="149" t="s">
        <v>231</v>
      </c>
      <c r="E177" s="150" t="s">
        <v>289</v>
      </c>
      <c r="F177" s="151" t="s">
        <v>290</v>
      </c>
      <c r="G177" s="152" t="s">
        <v>124</v>
      </c>
      <c r="H177" s="153">
        <v>220.48</v>
      </c>
      <c r="I177" s="153"/>
      <c r="J177" s="153"/>
      <c r="K177" s="154"/>
      <c r="L177" s="155"/>
      <c r="M177" s="156" t="s">
        <v>1</v>
      </c>
      <c r="N177" s="157" t="s">
        <v>37</v>
      </c>
      <c r="O177" s="144">
        <v>0</v>
      </c>
      <c r="P177" s="144">
        <f>O177*H177</f>
        <v>0</v>
      </c>
      <c r="Q177" s="144">
        <v>0</v>
      </c>
      <c r="R177" s="144">
        <f>Q177*H177</f>
        <v>0</v>
      </c>
      <c r="S177" s="144">
        <v>0</v>
      </c>
      <c r="T177" s="145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46" t="s">
        <v>141</v>
      </c>
      <c r="AT177" s="146" t="s">
        <v>231</v>
      </c>
      <c r="AU177" s="146" t="s">
        <v>116</v>
      </c>
      <c r="AY177" s="16" t="s">
        <v>108</v>
      </c>
      <c r="BE177" s="147">
        <f>IF(N177="základná",J177,0)</f>
        <v>0</v>
      </c>
      <c r="BF177" s="147">
        <f>IF(N177="znížená",J177,0)</f>
        <v>0</v>
      </c>
      <c r="BG177" s="147">
        <f>IF(N177="zákl. prenesená",J177,0)</f>
        <v>0</v>
      </c>
      <c r="BH177" s="147">
        <f>IF(N177="zníž. prenesená",J177,0)</f>
        <v>0</v>
      </c>
      <c r="BI177" s="147">
        <f>IF(N177="nulová",J177,0)</f>
        <v>0</v>
      </c>
      <c r="BJ177" s="16" t="s">
        <v>116</v>
      </c>
      <c r="BK177" s="148">
        <f>ROUND(I177*H177,3)</f>
        <v>0</v>
      </c>
      <c r="BL177" s="16" t="s">
        <v>115</v>
      </c>
      <c r="BM177" s="146" t="s">
        <v>291</v>
      </c>
    </row>
    <row r="178" spans="1:65" s="13" customFormat="1">
      <c r="B178" s="158"/>
      <c r="D178" s="159" t="s">
        <v>236</v>
      </c>
      <c r="F178" s="161" t="s">
        <v>292</v>
      </c>
      <c r="H178" s="162">
        <v>220.48</v>
      </c>
      <c r="L178" s="158"/>
      <c r="M178" s="163"/>
      <c r="N178" s="164"/>
      <c r="O178" s="164"/>
      <c r="P178" s="164"/>
      <c r="Q178" s="164"/>
      <c r="R178" s="164"/>
      <c r="S178" s="164"/>
      <c r="T178" s="165"/>
      <c r="AT178" s="160" t="s">
        <v>236</v>
      </c>
      <c r="AU178" s="160" t="s">
        <v>116</v>
      </c>
      <c r="AV178" s="13" t="s">
        <v>116</v>
      </c>
      <c r="AW178" s="13" t="s">
        <v>3</v>
      </c>
      <c r="AX178" s="13" t="s">
        <v>79</v>
      </c>
      <c r="AY178" s="160" t="s">
        <v>108</v>
      </c>
    </row>
    <row r="179" spans="1:65" s="2" customFormat="1" ht="37.9" customHeight="1">
      <c r="A179" s="28"/>
      <c r="B179" s="135"/>
      <c r="C179" s="136" t="s">
        <v>293</v>
      </c>
      <c r="D179" s="136" t="s">
        <v>111</v>
      </c>
      <c r="E179" s="137" t="s">
        <v>294</v>
      </c>
      <c r="F179" s="138" t="s">
        <v>295</v>
      </c>
      <c r="G179" s="139" t="s">
        <v>124</v>
      </c>
      <c r="H179" s="140">
        <v>9126</v>
      </c>
      <c r="I179" s="140"/>
      <c r="J179" s="140"/>
      <c r="K179" s="141"/>
      <c r="L179" s="29"/>
      <c r="M179" s="142" t="s">
        <v>1</v>
      </c>
      <c r="N179" s="143" t="s">
        <v>37</v>
      </c>
      <c r="O179" s="144">
        <v>3.4669999999999999E-2</v>
      </c>
      <c r="P179" s="144">
        <f>O179*H179</f>
        <v>316.39841999999999</v>
      </c>
      <c r="Q179" s="144">
        <v>0</v>
      </c>
      <c r="R179" s="144">
        <f>Q179*H179</f>
        <v>0</v>
      </c>
      <c r="S179" s="144">
        <v>0</v>
      </c>
      <c r="T179" s="145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46" t="s">
        <v>115</v>
      </c>
      <c r="AT179" s="146" t="s">
        <v>111</v>
      </c>
      <c r="AU179" s="146" t="s">
        <v>116</v>
      </c>
      <c r="AY179" s="16" t="s">
        <v>108</v>
      </c>
      <c r="BE179" s="147">
        <f>IF(N179="základná",J179,0)</f>
        <v>0</v>
      </c>
      <c r="BF179" s="147">
        <f>IF(N179="znížená",J179,0)</f>
        <v>0</v>
      </c>
      <c r="BG179" s="147">
        <f>IF(N179="zákl. prenesená",J179,0)</f>
        <v>0</v>
      </c>
      <c r="BH179" s="147">
        <f>IF(N179="zníž. prenesená",J179,0)</f>
        <v>0</v>
      </c>
      <c r="BI179" s="147">
        <f>IF(N179="nulová",J179,0)</f>
        <v>0</v>
      </c>
      <c r="BJ179" s="16" t="s">
        <v>116</v>
      </c>
      <c r="BK179" s="148">
        <f>ROUND(I179*H179,3)</f>
        <v>0</v>
      </c>
      <c r="BL179" s="16" t="s">
        <v>115</v>
      </c>
      <c r="BM179" s="146" t="s">
        <v>296</v>
      </c>
    </row>
    <row r="180" spans="1:65" s="13" customFormat="1">
      <c r="B180" s="158"/>
      <c r="D180" s="159" t="s">
        <v>236</v>
      </c>
      <c r="E180" s="160" t="s">
        <v>1</v>
      </c>
      <c r="F180" s="161" t="s">
        <v>297</v>
      </c>
      <c r="H180" s="162">
        <v>9126</v>
      </c>
      <c r="L180" s="158"/>
      <c r="M180" s="163"/>
      <c r="N180" s="164"/>
      <c r="O180" s="164"/>
      <c r="P180" s="164"/>
      <c r="Q180" s="164"/>
      <c r="R180" s="164"/>
      <c r="S180" s="164"/>
      <c r="T180" s="165"/>
      <c r="AT180" s="160" t="s">
        <v>236</v>
      </c>
      <c r="AU180" s="160" t="s">
        <v>116</v>
      </c>
      <c r="AV180" s="13" t="s">
        <v>116</v>
      </c>
      <c r="AW180" s="13" t="s">
        <v>26</v>
      </c>
      <c r="AX180" s="13" t="s">
        <v>79</v>
      </c>
      <c r="AY180" s="160" t="s">
        <v>108</v>
      </c>
    </row>
    <row r="181" spans="1:65" s="2" customFormat="1" ht="37.9" customHeight="1">
      <c r="A181" s="28"/>
      <c r="B181" s="135"/>
      <c r="C181" s="136" t="s">
        <v>298</v>
      </c>
      <c r="D181" s="136" t="s">
        <v>111</v>
      </c>
      <c r="E181" s="137" t="s">
        <v>299</v>
      </c>
      <c r="F181" s="138" t="s">
        <v>300</v>
      </c>
      <c r="G181" s="139" t="s">
        <v>124</v>
      </c>
      <c r="H181" s="140">
        <v>771</v>
      </c>
      <c r="I181" s="140"/>
      <c r="J181" s="140"/>
      <c r="K181" s="141"/>
      <c r="L181" s="29"/>
      <c r="M181" s="142" t="s">
        <v>1</v>
      </c>
      <c r="N181" s="143" t="s">
        <v>37</v>
      </c>
      <c r="O181" s="144">
        <v>6.8000000000000005E-2</v>
      </c>
      <c r="P181" s="144">
        <f>O181*H181</f>
        <v>52.428000000000004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46" t="s">
        <v>115</v>
      </c>
      <c r="AT181" s="146" t="s">
        <v>111</v>
      </c>
      <c r="AU181" s="146" t="s">
        <v>116</v>
      </c>
      <c r="AY181" s="16" t="s">
        <v>108</v>
      </c>
      <c r="BE181" s="147">
        <f>IF(N181="základná",J181,0)</f>
        <v>0</v>
      </c>
      <c r="BF181" s="147">
        <f>IF(N181="znížená",J181,0)</f>
        <v>0</v>
      </c>
      <c r="BG181" s="147">
        <f>IF(N181="zákl. prenesená",J181,0)</f>
        <v>0</v>
      </c>
      <c r="BH181" s="147">
        <f>IF(N181="zníž. prenesená",J181,0)</f>
        <v>0</v>
      </c>
      <c r="BI181" s="147">
        <f>IF(N181="nulová",J181,0)</f>
        <v>0</v>
      </c>
      <c r="BJ181" s="16" t="s">
        <v>116</v>
      </c>
      <c r="BK181" s="148">
        <f>ROUND(I181*H181,3)</f>
        <v>0</v>
      </c>
      <c r="BL181" s="16" t="s">
        <v>115</v>
      </c>
      <c r="BM181" s="146" t="s">
        <v>301</v>
      </c>
    </row>
    <row r="182" spans="1:65" s="13" customFormat="1">
      <c r="B182" s="158"/>
      <c r="D182" s="159" t="s">
        <v>236</v>
      </c>
      <c r="E182" s="160" t="s">
        <v>1</v>
      </c>
      <c r="F182" s="161" t="s">
        <v>302</v>
      </c>
      <c r="H182" s="162">
        <v>735</v>
      </c>
      <c r="L182" s="158"/>
      <c r="M182" s="163"/>
      <c r="N182" s="164"/>
      <c r="O182" s="164"/>
      <c r="P182" s="164"/>
      <c r="Q182" s="164"/>
      <c r="R182" s="164"/>
      <c r="S182" s="164"/>
      <c r="T182" s="165"/>
      <c r="AT182" s="160" t="s">
        <v>236</v>
      </c>
      <c r="AU182" s="160" t="s">
        <v>116</v>
      </c>
      <c r="AV182" s="13" t="s">
        <v>116</v>
      </c>
      <c r="AW182" s="13" t="s">
        <v>26</v>
      </c>
      <c r="AX182" s="13" t="s">
        <v>71</v>
      </c>
      <c r="AY182" s="160" t="s">
        <v>108</v>
      </c>
    </row>
    <row r="183" spans="1:65" s="13" customFormat="1">
      <c r="B183" s="158"/>
      <c r="D183" s="159" t="s">
        <v>236</v>
      </c>
      <c r="E183" s="160" t="s">
        <v>1</v>
      </c>
      <c r="F183" s="161" t="s">
        <v>303</v>
      </c>
      <c r="H183" s="162">
        <v>27</v>
      </c>
      <c r="L183" s="158"/>
      <c r="M183" s="163"/>
      <c r="N183" s="164"/>
      <c r="O183" s="164"/>
      <c r="P183" s="164"/>
      <c r="Q183" s="164"/>
      <c r="R183" s="164"/>
      <c r="S183" s="164"/>
      <c r="T183" s="165"/>
      <c r="AT183" s="160" t="s">
        <v>236</v>
      </c>
      <c r="AU183" s="160" t="s">
        <v>116</v>
      </c>
      <c r="AV183" s="13" t="s">
        <v>116</v>
      </c>
      <c r="AW183" s="13" t="s">
        <v>26</v>
      </c>
      <c r="AX183" s="13" t="s">
        <v>71</v>
      </c>
      <c r="AY183" s="160" t="s">
        <v>108</v>
      </c>
    </row>
    <row r="184" spans="1:65" s="13" customFormat="1">
      <c r="B184" s="158"/>
      <c r="D184" s="159" t="s">
        <v>236</v>
      </c>
      <c r="E184" s="160" t="s">
        <v>1</v>
      </c>
      <c r="F184" s="161" t="s">
        <v>304</v>
      </c>
      <c r="H184" s="162">
        <v>9</v>
      </c>
      <c r="L184" s="158"/>
      <c r="M184" s="163"/>
      <c r="N184" s="164"/>
      <c r="O184" s="164"/>
      <c r="P184" s="164"/>
      <c r="Q184" s="164"/>
      <c r="R184" s="164"/>
      <c r="S184" s="164"/>
      <c r="T184" s="165"/>
      <c r="AT184" s="160" t="s">
        <v>236</v>
      </c>
      <c r="AU184" s="160" t="s">
        <v>116</v>
      </c>
      <c r="AV184" s="13" t="s">
        <v>116</v>
      </c>
      <c r="AW184" s="13" t="s">
        <v>26</v>
      </c>
      <c r="AX184" s="13" t="s">
        <v>71</v>
      </c>
      <c r="AY184" s="160" t="s">
        <v>108</v>
      </c>
    </row>
    <row r="185" spans="1:65" s="14" customFormat="1">
      <c r="B185" s="166"/>
      <c r="D185" s="159" t="s">
        <v>236</v>
      </c>
      <c r="E185" s="167" t="s">
        <v>1</v>
      </c>
      <c r="F185" s="168" t="s">
        <v>265</v>
      </c>
      <c r="H185" s="169">
        <v>771</v>
      </c>
      <c r="L185" s="166"/>
      <c r="M185" s="170"/>
      <c r="N185" s="171"/>
      <c r="O185" s="171"/>
      <c r="P185" s="171"/>
      <c r="Q185" s="171"/>
      <c r="R185" s="171"/>
      <c r="S185" s="171"/>
      <c r="T185" s="172"/>
      <c r="AT185" s="167" t="s">
        <v>236</v>
      </c>
      <c r="AU185" s="167" t="s">
        <v>116</v>
      </c>
      <c r="AV185" s="14" t="s">
        <v>115</v>
      </c>
      <c r="AW185" s="14" t="s">
        <v>26</v>
      </c>
      <c r="AX185" s="14" t="s">
        <v>79</v>
      </c>
      <c r="AY185" s="167" t="s">
        <v>108</v>
      </c>
    </row>
    <row r="186" spans="1:65" s="2" customFormat="1" ht="37.9" customHeight="1">
      <c r="A186" s="28"/>
      <c r="B186" s="135"/>
      <c r="C186" s="136" t="s">
        <v>305</v>
      </c>
      <c r="D186" s="136" t="s">
        <v>111</v>
      </c>
      <c r="E186" s="137" t="s">
        <v>306</v>
      </c>
      <c r="F186" s="138" t="s">
        <v>307</v>
      </c>
      <c r="G186" s="139" t="s">
        <v>124</v>
      </c>
      <c r="H186" s="140">
        <v>802</v>
      </c>
      <c r="I186" s="140"/>
      <c r="J186" s="140"/>
      <c r="K186" s="141"/>
      <c r="L186" s="29"/>
      <c r="M186" s="142" t="s">
        <v>1</v>
      </c>
      <c r="N186" s="143" t="s">
        <v>37</v>
      </c>
      <c r="O186" s="144">
        <v>0.17347000000000001</v>
      </c>
      <c r="P186" s="144">
        <f>O186*H186</f>
        <v>139.12294</v>
      </c>
      <c r="Q186" s="144">
        <v>0</v>
      </c>
      <c r="R186" s="144">
        <f>Q186*H186</f>
        <v>0</v>
      </c>
      <c r="S186" s="144">
        <v>0</v>
      </c>
      <c r="T186" s="145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46" t="s">
        <v>115</v>
      </c>
      <c r="AT186" s="146" t="s">
        <v>111</v>
      </c>
      <c r="AU186" s="146" t="s">
        <v>116</v>
      </c>
      <c r="AY186" s="16" t="s">
        <v>108</v>
      </c>
      <c r="BE186" s="147">
        <f>IF(N186="základná",J186,0)</f>
        <v>0</v>
      </c>
      <c r="BF186" s="147">
        <f>IF(N186="znížená",J186,0)</f>
        <v>0</v>
      </c>
      <c r="BG186" s="147">
        <f>IF(N186="zákl. prenesená",J186,0)</f>
        <v>0</v>
      </c>
      <c r="BH186" s="147">
        <f>IF(N186="zníž. prenesená",J186,0)</f>
        <v>0</v>
      </c>
      <c r="BI186" s="147">
        <f>IF(N186="nulová",J186,0)</f>
        <v>0</v>
      </c>
      <c r="BJ186" s="16" t="s">
        <v>116</v>
      </c>
      <c r="BK186" s="148">
        <f>ROUND(I186*H186,3)</f>
        <v>0</v>
      </c>
      <c r="BL186" s="16" t="s">
        <v>115</v>
      </c>
      <c r="BM186" s="146" t="s">
        <v>308</v>
      </c>
    </row>
    <row r="187" spans="1:65" s="13" customFormat="1">
      <c r="B187" s="158"/>
      <c r="D187" s="159" t="s">
        <v>236</v>
      </c>
      <c r="E187" s="160" t="s">
        <v>1</v>
      </c>
      <c r="F187" s="161" t="s">
        <v>309</v>
      </c>
      <c r="H187" s="162">
        <v>770</v>
      </c>
      <c r="L187" s="158"/>
      <c r="M187" s="163"/>
      <c r="N187" s="164"/>
      <c r="O187" s="164"/>
      <c r="P187" s="164"/>
      <c r="Q187" s="164"/>
      <c r="R187" s="164"/>
      <c r="S187" s="164"/>
      <c r="T187" s="165"/>
      <c r="AT187" s="160" t="s">
        <v>236</v>
      </c>
      <c r="AU187" s="160" t="s">
        <v>116</v>
      </c>
      <c r="AV187" s="13" t="s">
        <v>116</v>
      </c>
      <c r="AW187" s="13" t="s">
        <v>26</v>
      </c>
      <c r="AX187" s="13" t="s">
        <v>71</v>
      </c>
      <c r="AY187" s="160" t="s">
        <v>108</v>
      </c>
    </row>
    <row r="188" spans="1:65" s="13" customFormat="1">
      <c r="B188" s="158"/>
      <c r="D188" s="159" t="s">
        <v>236</v>
      </c>
      <c r="E188" s="160" t="s">
        <v>1</v>
      </c>
      <c r="F188" s="161" t="s">
        <v>310</v>
      </c>
      <c r="H188" s="162">
        <v>32</v>
      </c>
      <c r="L188" s="158"/>
      <c r="M188" s="163"/>
      <c r="N188" s="164"/>
      <c r="O188" s="164"/>
      <c r="P188" s="164"/>
      <c r="Q188" s="164"/>
      <c r="R188" s="164"/>
      <c r="S188" s="164"/>
      <c r="T188" s="165"/>
      <c r="AT188" s="160" t="s">
        <v>236</v>
      </c>
      <c r="AU188" s="160" t="s">
        <v>116</v>
      </c>
      <c r="AV188" s="13" t="s">
        <v>116</v>
      </c>
      <c r="AW188" s="13" t="s">
        <v>26</v>
      </c>
      <c r="AX188" s="13" t="s">
        <v>71</v>
      </c>
      <c r="AY188" s="160" t="s">
        <v>108</v>
      </c>
    </row>
    <row r="189" spans="1:65" s="14" customFormat="1">
      <c r="B189" s="166"/>
      <c r="D189" s="159" t="s">
        <v>236</v>
      </c>
      <c r="E189" s="167" t="s">
        <v>1</v>
      </c>
      <c r="F189" s="168" t="s">
        <v>265</v>
      </c>
      <c r="H189" s="169">
        <v>802</v>
      </c>
      <c r="L189" s="166"/>
      <c r="M189" s="170"/>
      <c r="N189" s="171"/>
      <c r="O189" s="171"/>
      <c r="P189" s="171"/>
      <c r="Q189" s="171"/>
      <c r="R189" s="171"/>
      <c r="S189" s="171"/>
      <c r="T189" s="172"/>
      <c r="AT189" s="167" t="s">
        <v>236</v>
      </c>
      <c r="AU189" s="167" t="s">
        <v>116</v>
      </c>
      <c r="AV189" s="14" t="s">
        <v>115</v>
      </c>
      <c r="AW189" s="14" t="s">
        <v>26</v>
      </c>
      <c r="AX189" s="14" t="s">
        <v>79</v>
      </c>
      <c r="AY189" s="167" t="s">
        <v>108</v>
      </c>
    </row>
    <row r="190" spans="1:65" s="2" customFormat="1" ht="37.9" customHeight="1">
      <c r="A190" s="28"/>
      <c r="B190" s="135"/>
      <c r="C190" s="136" t="s">
        <v>311</v>
      </c>
      <c r="D190" s="136" t="s">
        <v>111</v>
      </c>
      <c r="E190" s="137" t="s">
        <v>312</v>
      </c>
      <c r="F190" s="138" t="s">
        <v>313</v>
      </c>
      <c r="G190" s="139" t="s">
        <v>124</v>
      </c>
      <c r="H190" s="140">
        <v>53</v>
      </c>
      <c r="I190" s="140"/>
      <c r="J190" s="140"/>
      <c r="K190" s="141"/>
      <c r="L190" s="29"/>
      <c r="M190" s="142" t="s">
        <v>1</v>
      </c>
      <c r="N190" s="143" t="s">
        <v>37</v>
      </c>
      <c r="O190" s="144">
        <v>3.3429000000000002</v>
      </c>
      <c r="P190" s="144">
        <f>O190*H190</f>
        <v>177.1737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46" t="s">
        <v>115</v>
      </c>
      <c r="AT190" s="146" t="s">
        <v>111</v>
      </c>
      <c r="AU190" s="146" t="s">
        <v>116</v>
      </c>
      <c r="AY190" s="16" t="s">
        <v>108</v>
      </c>
      <c r="BE190" s="147">
        <f>IF(N190="základná",J190,0)</f>
        <v>0</v>
      </c>
      <c r="BF190" s="147">
        <f>IF(N190="znížená",J190,0)</f>
        <v>0</v>
      </c>
      <c r="BG190" s="147">
        <f>IF(N190="zákl. prenesená",J190,0)</f>
        <v>0</v>
      </c>
      <c r="BH190" s="147">
        <f>IF(N190="zníž. prenesená",J190,0)</f>
        <v>0</v>
      </c>
      <c r="BI190" s="147">
        <f>IF(N190="nulová",J190,0)</f>
        <v>0</v>
      </c>
      <c r="BJ190" s="16" t="s">
        <v>116</v>
      </c>
      <c r="BK190" s="148">
        <f>ROUND(I190*H190,3)</f>
        <v>0</v>
      </c>
      <c r="BL190" s="16" t="s">
        <v>115</v>
      </c>
      <c r="BM190" s="146" t="s">
        <v>314</v>
      </c>
    </row>
    <row r="191" spans="1:65" s="13" customFormat="1">
      <c r="B191" s="158"/>
      <c r="D191" s="159" t="s">
        <v>236</v>
      </c>
      <c r="E191" s="160" t="s">
        <v>1</v>
      </c>
      <c r="F191" s="161" t="s">
        <v>315</v>
      </c>
      <c r="H191" s="162">
        <v>53</v>
      </c>
      <c r="L191" s="158"/>
      <c r="M191" s="163"/>
      <c r="N191" s="164"/>
      <c r="O191" s="164"/>
      <c r="P191" s="164"/>
      <c r="Q191" s="164"/>
      <c r="R191" s="164"/>
      <c r="S191" s="164"/>
      <c r="T191" s="165"/>
      <c r="AT191" s="160" t="s">
        <v>236</v>
      </c>
      <c r="AU191" s="160" t="s">
        <v>116</v>
      </c>
      <c r="AV191" s="13" t="s">
        <v>116</v>
      </c>
      <c r="AW191" s="13" t="s">
        <v>26</v>
      </c>
      <c r="AX191" s="13" t="s">
        <v>79</v>
      </c>
      <c r="AY191" s="160" t="s">
        <v>108</v>
      </c>
    </row>
    <row r="192" spans="1:65" s="2" customFormat="1" ht="37.9" customHeight="1">
      <c r="A192" s="28"/>
      <c r="B192" s="135"/>
      <c r="C192" s="136" t="s">
        <v>316</v>
      </c>
      <c r="D192" s="136" t="s">
        <v>111</v>
      </c>
      <c r="E192" s="137" t="s">
        <v>317</v>
      </c>
      <c r="F192" s="138" t="s">
        <v>318</v>
      </c>
      <c r="G192" s="139" t="s">
        <v>286</v>
      </c>
      <c r="H192" s="140">
        <v>186</v>
      </c>
      <c r="I192" s="140"/>
      <c r="J192" s="140"/>
      <c r="K192" s="141"/>
      <c r="L192" s="29"/>
      <c r="M192" s="142" t="s">
        <v>1</v>
      </c>
      <c r="N192" s="143" t="s">
        <v>37</v>
      </c>
      <c r="O192" s="144">
        <v>1.2045699999999999</v>
      </c>
      <c r="P192" s="144">
        <f>O192*H192</f>
        <v>224.05001999999999</v>
      </c>
      <c r="Q192" s="144">
        <v>0</v>
      </c>
      <c r="R192" s="144">
        <f>Q192*H192</f>
        <v>0</v>
      </c>
      <c r="S192" s="144">
        <v>0</v>
      </c>
      <c r="T192" s="145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46" t="s">
        <v>115</v>
      </c>
      <c r="AT192" s="146" t="s">
        <v>111</v>
      </c>
      <c r="AU192" s="146" t="s">
        <v>116</v>
      </c>
      <c r="AY192" s="16" t="s">
        <v>108</v>
      </c>
      <c r="BE192" s="147">
        <f>IF(N192="základná",J192,0)</f>
        <v>0</v>
      </c>
      <c r="BF192" s="147">
        <f>IF(N192="znížená",J192,0)</f>
        <v>0</v>
      </c>
      <c r="BG192" s="147">
        <f>IF(N192="zákl. prenesená",J192,0)</f>
        <v>0</v>
      </c>
      <c r="BH192" s="147">
        <f>IF(N192="zníž. prenesená",J192,0)</f>
        <v>0</v>
      </c>
      <c r="BI192" s="147">
        <f>IF(N192="nulová",J192,0)</f>
        <v>0</v>
      </c>
      <c r="BJ192" s="16" t="s">
        <v>116</v>
      </c>
      <c r="BK192" s="148">
        <f>ROUND(I192*H192,3)</f>
        <v>0</v>
      </c>
      <c r="BL192" s="16" t="s">
        <v>115</v>
      </c>
      <c r="BM192" s="146" t="s">
        <v>319</v>
      </c>
    </row>
    <row r="193" spans="1:65" s="13" customFormat="1">
      <c r="B193" s="158"/>
      <c r="D193" s="159" t="s">
        <v>236</v>
      </c>
      <c r="E193" s="160" t="s">
        <v>1</v>
      </c>
      <c r="F193" s="161" t="s">
        <v>320</v>
      </c>
      <c r="H193" s="162">
        <v>30</v>
      </c>
      <c r="L193" s="158"/>
      <c r="M193" s="163"/>
      <c r="N193" s="164"/>
      <c r="O193" s="164"/>
      <c r="P193" s="164"/>
      <c r="Q193" s="164"/>
      <c r="R193" s="164"/>
      <c r="S193" s="164"/>
      <c r="T193" s="165"/>
      <c r="AT193" s="160" t="s">
        <v>236</v>
      </c>
      <c r="AU193" s="160" t="s">
        <v>116</v>
      </c>
      <c r="AV193" s="13" t="s">
        <v>116</v>
      </c>
      <c r="AW193" s="13" t="s">
        <v>26</v>
      </c>
      <c r="AX193" s="13" t="s">
        <v>71</v>
      </c>
      <c r="AY193" s="160" t="s">
        <v>108</v>
      </c>
    </row>
    <row r="194" spans="1:65" s="13" customFormat="1">
      <c r="B194" s="158"/>
      <c r="D194" s="159" t="s">
        <v>236</v>
      </c>
      <c r="E194" s="160" t="s">
        <v>1</v>
      </c>
      <c r="F194" s="161" t="s">
        <v>321</v>
      </c>
      <c r="H194" s="162">
        <v>156</v>
      </c>
      <c r="L194" s="158"/>
      <c r="M194" s="163"/>
      <c r="N194" s="164"/>
      <c r="O194" s="164"/>
      <c r="P194" s="164"/>
      <c r="Q194" s="164"/>
      <c r="R194" s="164"/>
      <c r="S194" s="164"/>
      <c r="T194" s="165"/>
      <c r="AT194" s="160" t="s">
        <v>236</v>
      </c>
      <c r="AU194" s="160" t="s">
        <v>116</v>
      </c>
      <c r="AV194" s="13" t="s">
        <v>116</v>
      </c>
      <c r="AW194" s="13" t="s">
        <v>26</v>
      </c>
      <c r="AX194" s="13" t="s">
        <v>71</v>
      </c>
      <c r="AY194" s="160" t="s">
        <v>108</v>
      </c>
    </row>
    <row r="195" spans="1:65" s="14" customFormat="1">
      <c r="B195" s="166"/>
      <c r="D195" s="159" t="s">
        <v>236</v>
      </c>
      <c r="E195" s="167" t="s">
        <v>1</v>
      </c>
      <c r="F195" s="168" t="s">
        <v>265</v>
      </c>
      <c r="H195" s="169">
        <v>186</v>
      </c>
      <c r="L195" s="166"/>
      <c r="M195" s="170"/>
      <c r="N195" s="171"/>
      <c r="O195" s="171"/>
      <c r="P195" s="171"/>
      <c r="Q195" s="171"/>
      <c r="R195" s="171"/>
      <c r="S195" s="171"/>
      <c r="T195" s="172"/>
      <c r="AT195" s="167" t="s">
        <v>236</v>
      </c>
      <c r="AU195" s="167" t="s">
        <v>116</v>
      </c>
      <c r="AV195" s="14" t="s">
        <v>115</v>
      </c>
      <c r="AW195" s="14" t="s">
        <v>26</v>
      </c>
      <c r="AX195" s="14" t="s">
        <v>79</v>
      </c>
      <c r="AY195" s="167" t="s">
        <v>108</v>
      </c>
    </row>
    <row r="196" spans="1:65" s="2" customFormat="1" ht="14.45" customHeight="1">
      <c r="A196" s="28"/>
      <c r="B196" s="135"/>
      <c r="C196" s="149" t="s">
        <v>322</v>
      </c>
      <c r="D196" s="149" t="s">
        <v>231</v>
      </c>
      <c r="E196" s="150" t="s">
        <v>323</v>
      </c>
      <c r="F196" s="151" t="s">
        <v>324</v>
      </c>
      <c r="G196" s="152" t="s">
        <v>216</v>
      </c>
      <c r="H196" s="153">
        <v>60</v>
      </c>
      <c r="I196" s="153"/>
      <c r="J196" s="153"/>
      <c r="K196" s="154"/>
      <c r="L196" s="155"/>
      <c r="M196" s="156" t="s">
        <v>1</v>
      </c>
      <c r="N196" s="157" t="s">
        <v>37</v>
      </c>
      <c r="O196" s="144">
        <v>0</v>
      </c>
      <c r="P196" s="144">
        <f>O196*H196</f>
        <v>0</v>
      </c>
      <c r="Q196" s="144">
        <v>0.77</v>
      </c>
      <c r="R196" s="144">
        <f>Q196*H196</f>
        <v>46.2</v>
      </c>
      <c r="S196" s="144">
        <v>0</v>
      </c>
      <c r="T196" s="145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46" t="s">
        <v>141</v>
      </c>
      <c r="AT196" s="146" t="s">
        <v>231</v>
      </c>
      <c r="AU196" s="146" t="s">
        <v>116</v>
      </c>
      <c r="AY196" s="16" t="s">
        <v>108</v>
      </c>
      <c r="BE196" s="147">
        <f>IF(N196="základná",J196,0)</f>
        <v>0</v>
      </c>
      <c r="BF196" s="147">
        <f>IF(N196="znížená",J196,0)</f>
        <v>0</v>
      </c>
      <c r="BG196" s="147">
        <f>IF(N196="zákl. prenesená",J196,0)</f>
        <v>0</v>
      </c>
      <c r="BH196" s="147">
        <f>IF(N196="zníž. prenesená",J196,0)</f>
        <v>0</v>
      </c>
      <c r="BI196" s="147">
        <f>IF(N196="nulová",J196,0)</f>
        <v>0</v>
      </c>
      <c r="BJ196" s="16" t="s">
        <v>116</v>
      </c>
      <c r="BK196" s="148">
        <f>ROUND(I196*H196,3)</f>
        <v>0</v>
      </c>
      <c r="BL196" s="16" t="s">
        <v>115</v>
      </c>
      <c r="BM196" s="146" t="s">
        <v>325</v>
      </c>
    </row>
    <row r="197" spans="1:65" s="2" customFormat="1" ht="24.2" customHeight="1">
      <c r="A197" s="28"/>
      <c r="B197" s="135"/>
      <c r="C197" s="136" t="s">
        <v>326</v>
      </c>
      <c r="D197" s="136" t="s">
        <v>111</v>
      </c>
      <c r="E197" s="137" t="s">
        <v>327</v>
      </c>
      <c r="F197" s="138" t="s">
        <v>328</v>
      </c>
      <c r="G197" s="139" t="s">
        <v>124</v>
      </c>
      <c r="H197" s="140">
        <v>2056</v>
      </c>
      <c r="I197" s="140"/>
      <c r="J197" s="140"/>
      <c r="K197" s="141"/>
      <c r="L197" s="29"/>
      <c r="M197" s="142" t="s">
        <v>1</v>
      </c>
      <c r="N197" s="143" t="s">
        <v>37</v>
      </c>
      <c r="O197" s="144">
        <v>1.4999999999999999E-2</v>
      </c>
      <c r="P197" s="144">
        <f>O197*H197</f>
        <v>30.84</v>
      </c>
      <c r="Q197" s="144">
        <v>2E-3</v>
      </c>
      <c r="R197" s="144">
        <f>Q197*H197</f>
        <v>4.1120000000000001</v>
      </c>
      <c r="S197" s="144">
        <v>0</v>
      </c>
      <c r="T197" s="145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46" t="s">
        <v>115</v>
      </c>
      <c r="AT197" s="146" t="s">
        <v>111</v>
      </c>
      <c r="AU197" s="146" t="s">
        <v>116</v>
      </c>
      <c r="AY197" s="16" t="s">
        <v>108</v>
      </c>
      <c r="BE197" s="147">
        <f>IF(N197="základná",J197,0)</f>
        <v>0</v>
      </c>
      <c r="BF197" s="147">
        <f>IF(N197="znížená",J197,0)</f>
        <v>0</v>
      </c>
      <c r="BG197" s="147">
        <f>IF(N197="zákl. prenesená",J197,0)</f>
        <v>0</v>
      </c>
      <c r="BH197" s="147">
        <f>IF(N197="zníž. prenesená",J197,0)</f>
        <v>0</v>
      </c>
      <c r="BI197" s="147">
        <f>IF(N197="nulová",J197,0)</f>
        <v>0</v>
      </c>
      <c r="BJ197" s="16" t="s">
        <v>116</v>
      </c>
      <c r="BK197" s="148">
        <f>ROUND(I197*H197,3)</f>
        <v>0</v>
      </c>
      <c r="BL197" s="16" t="s">
        <v>115</v>
      </c>
      <c r="BM197" s="146" t="s">
        <v>329</v>
      </c>
    </row>
    <row r="198" spans="1:65" s="2" customFormat="1" ht="24.2" customHeight="1">
      <c r="A198" s="28"/>
      <c r="B198" s="135"/>
      <c r="C198" s="136" t="s">
        <v>330</v>
      </c>
      <c r="D198" s="136" t="s">
        <v>111</v>
      </c>
      <c r="E198" s="137" t="s">
        <v>331</v>
      </c>
      <c r="F198" s="138" t="s">
        <v>332</v>
      </c>
      <c r="G198" s="139" t="s">
        <v>124</v>
      </c>
      <c r="H198" s="140">
        <v>34555</v>
      </c>
      <c r="I198" s="140"/>
      <c r="J198" s="140"/>
      <c r="K198" s="141"/>
      <c r="L198" s="29"/>
      <c r="M198" s="142" t="s">
        <v>1</v>
      </c>
      <c r="N198" s="143" t="s">
        <v>37</v>
      </c>
      <c r="O198" s="144">
        <v>1.2999999999999999E-2</v>
      </c>
      <c r="P198" s="144">
        <f>O198*H198</f>
        <v>449.21499999999997</v>
      </c>
      <c r="Q198" s="144">
        <v>2E-3</v>
      </c>
      <c r="R198" s="144">
        <f>Q198*H198</f>
        <v>69.11</v>
      </c>
      <c r="S198" s="144">
        <v>0</v>
      </c>
      <c r="T198" s="145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46" t="s">
        <v>115</v>
      </c>
      <c r="AT198" s="146" t="s">
        <v>111</v>
      </c>
      <c r="AU198" s="146" t="s">
        <v>116</v>
      </c>
      <c r="AY198" s="16" t="s">
        <v>108</v>
      </c>
      <c r="BE198" s="147">
        <f>IF(N198="základná",J198,0)</f>
        <v>0</v>
      </c>
      <c r="BF198" s="147">
        <f>IF(N198="znížená",J198,0)</f>
        <v>0</v>
      </c>
      <c r="BG198" s="147">
        <f>IF(N198="zákl. prenesená",J198,0)</f>
        <v>0</v>
      </c>
      <c r="BH198" s="147">
        <f>IF(N198="zníž. prenesená",J198,0)</f>
        <v>0</v>
      </c>
      <c r="BI198" s="147">
        <f>IF(N198="nulová",J198,0)</f>
        <v>0</v>
      </c>
      <c r="BJ198" s="16" t="s">
        <v>116</v>
      </c>
      <c r="BK198" s="148">
        <f>ROUND(I198*H198,3)</f>
        <v>0</v>
      </c>
      <c r="BL198" s="16" t="s">
        <v>115</v>
      </c>
      <c r="BM198" s="146" t="s">
        <v>333</v>
      </c>
    </row>
    <row r="199" spans="1:65" s="2" customFormat="1" ht="24.2" customHeight="1">
      <c r="A199" s="28"/>
      <c r="B199" s="135"/>
      <c r="C199" s="136" t="s">
        <v>334</v>
      </c>
      <c r="D199" s="136" t="s">
        <v>111</v>
      </c>
      <c r="E199" s="137" t="s">
        <v>335</v>
      </c>
      <c r="F199" s="138" t="s">
        <v>336</v>
      </c>
      <c r="G199" s="139" t="s">
        <v>124</v>
      </c>
      <c r="H199" s="140">
        <v>771</v>
      </c>
      <c r="I199" s="140"/>
      <c r="J199" s="140"/>
      <c r="K199" s="141"/>
      <c r="L199" s="29"/>
      <c r="M199" s="142" t="s">
        <v>1</v>
      </c>
      <c r="N199" s="143" t="s">
        <v>37</v>
      </c>
      <c r="O199" s="144">
        <v>0.15906999999999999</v>
      </c>
      <c r="P199" s="144">
        <f>O199*H199</f>
        <v>122.64296999999999</v>
      </c>
      <c r="Q199" s="144">
        <v>1.4999999999999999E-2</v>
      </c>
      <c r="R199" s="144">
        <f>Q199*H199</f>
        <v>11.565</v>
      </c>
      <c r="S199" s="144">
        <v>0</v>
      </c>
      <c r="T199" s="145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46" t="s">
        <v>115</v>
      </c>
      <c r="AT199" s="146" t="s">
        <v>111</v>
      </c>
      <c r="AU199" s="146" t="s">
        <v>116</v>
      </c>
      <c r="AY199" s="16" t="s">
        <v>108</v>
      </c>
      <c r="BE199" s="147">
        <f>IF(N199="základná",J199,0)</f>
        <v>0</v>
      </c>
      <c r="BF199" s="147">
        <f>IF(N199="znížená",J199,0)</f>
        <v>0</v>
      </c>
      <c r="BG199" s="147">
        <f>IF(N199="zákl. prenesená",J199,0)</f>
        <v>0</v>
      </c>
      <c r="BH199" s="147">
        <f>IF(N199="zníž. prenesená",J199,0)</f>
        <v>0</v>
      </c>
      <c r="BI199" s="147">
        <f>IF(N199="nulová",J199,0)</f>
        <v>0</v>
      </c>
      <c r="BJ199" s="16" t="s">
        <v>116</v>
      </c>
      <c r="BK199" s="148">
        <f>ROUND(I199*H199,3)</f>
        <v>0</v>
      </c>
      <c r="BL199" s="16" t="s">
        <v>115</v>
      </c>
      <c r="BM199" s="146" t="s">
        <v>337</v>
      </c>
    </row>
    <row r="200" spans="1:65" s="13" customFormat="1">
      <c r="B200" s="158"/>
      <c r="D200" s="159" t="s">
        <v>236</v>
      </c>
      <c r="E200" s="160" t="s">
        <v>1</v>
      </c>
      <c r="F200" s="161" t="s">
        <v>302</v>
      </c>
      <c r="H200" s="162">
        <v>735</v>
      </c>
      <c r="L200" s="158"/>
      <c r="M200" s="163"/>
      <c r="N200" s="164"/>
      <c r="O200" s="164"/>
      <c r="P200" s="164"/>
      <c r="Q200" s="164"/>
      <c r="R200" s="164"/>
      <c r="S200" s="164"/>
      <c r="T200" s="165"/>
      <c r="AT200" s="160" t="s">
        <v>236</v>
      </c>
      <c r="AU200" s="160" t="s">
        <v>116</v>
      </c>
      <c r="AV200" s="13" t="s">
        <v>116</v>
      </c>
      <c r="AW200" s="13" t="s">
        <v>26</v>
      </c>
      <c r="AX200" s="13" t="s">
        <v>71</v>
      </c>
      <c r="AY200" s="160" t="s">
        <v>108</v>
      </c>
    </row>
    <row r="201" spans="1:65" s="13" customFormat="1">
      <c r="B201" s="158"/>
      <c r="D201" s="159" t="s">
        <v>236</v>
      </c>
      <c r="E201" s="160" t="s">
        <v>1</v>
      </c>
      <c r="F201" s="161" t="s">
        <v>303</v>
      </c>
      <c r="H201" s="162">
        <v>27</v>
      </c>
      <c r="L201" s="158"/>
      <c r="M201" s="163"/>
      <c r="N201" s="164"/>
      <c r="O201" s="164"/>
      <c r="P201" s="164"/>
      <c r="Q201" s="164"/>
      <c r="R201" s="164"/>
      <c r="S201" s="164"/>
      <c r="T201" s="165"/>
      <c r="AT201" s="160" t="s">
        <v>236</v>
      </c>
      <c r="AU201" s="160" t="s">
        <v>116</v>
      </c>
      <c r="AV201" s="13" t="s">
        <v>116</v>
      </c>
      <c r="AW201" s="13" t="s">
        <v>26</v>
      </c>
      <c r="AX201" s="13" t="s">
        <v>71</v>
      </c>
      <c r="AY201" s="160" t="s">
        <v>108</v>
      </c>
    </row>
    <row r="202" spans="1:65" s="13" customFormat="1">
      <c r="B202" s="158"/>
      <c r="D202" s="159" t="s">
        <v>236</v>
      </c>
      <c r="E202" s="160" t="s">
        <v>1</v>
      </c>
      <c r="F202" s="161" t="s">
        <v>304</v>
      </c>
      <c r="H202" s="162">
        <v>9</v>
      </c>
      <c r="L202" s="158"/>
      <c r="M202" s="163"/>
      <c r="N202" s="164"/>
      <c r="O202" s="164"/>
      <c r="P202" s="164"/>
      <c r="Q202" s="164"/>
      <c r="R202" s="164"/>
      <c r="S202" s="164"/>
      <c r="T202" s="165"/>
      <c r="AT202" s="160" t="s">
        <v>236</v>
      </c>
      <c r="AU202" s="160" t="s">
        <v>116</v>
      </c>
      <c r="AV202" s="13" t="s">
        <v>116</v>
      </c>
      <c r="AW202" s="13" t="s">
        <v>26</v>
      </c>
      <c r="AX202" s="13" t="s">
        <v>71</v>
      </c>
      <c r="AY202" s="160" t="s">
        <v>108</v>
      </c>
    </row>
    <row r="203" spans="1:65" s="14" customFormat="1">
      <c r="B203" s="166"/>
      <c r="D203" s="159" t="s">
        <v>236</v>
      </c>
      <c r="E203" s="167" t="s">
        <v>1</v>
      </c>
      <c r="F203" s="168" t="s">
        <v>265</v>
      </c>
      <c r="H203" s="169">
        <v>771</v>
      </c>
      <c r="L203" s="166"/>
      <c r="M203" s="170"/>
      <c r="N203" s="171"/>
      <c r="O203" s="171"/>
      <c r="P203" s="171"/>
      <c r="Q203" s="171"/>
      <c r="R203" s="171"/>
      <c r="S203" s="171"/>
      <c r="T203" s="172"/>
      <c r="AT203" s="167" t="s">
        <v>236</v>
      </c>
      <c r="AU203" s="167" t="s">
        <v>116</v>
      </c>
      <c r="AV203" s="14" t="s">
        <v>115</v>
      </c>
      <c r="AW203" s="14" t="s">
        <v>26</v>
      </c>
      <c r="AX203" s="14" t="s">
        <v>79</v>
      </c>
      <c r="AY203" s="167" t="s">
        <v>108</v>
      </c>
    </row>
    <row r="204" spans="1:65" s="2" customFormat="1" ht="24.2" customHeight="1">
      <c r="A204" s="28"/>
      <c r="B204" s="135"/>
      <c r="C204" s="136" t="s">
        <v>338</v>
      </c>
      <c r="D204" s="136" t="s">
        <v>111</v>
      </c>
      <c r="E204" s="137" t="s">
        <v>339</v>
      </c>
      <c r="F204" s="138" t="s">
        <v>340</v>
      </c>
      <c r="G204" s="139" t="s">
        <v>124</v>
      </c>
      <c r="H204" s="140">
        <v>802</v>
      </c>
      <c r="I204" s="140"/>
      <c r="J204" s="140"/>
      <c r="K204" s="141"/>
      <c r="L204" s="29"/>
      <c r="M204" s="142" t="s">
        <v>1</v>
      </c>
      <c r="N204" s="143" t="s">
        <v>37</v>
      </c>
      <c r="O204" s="144">
        <v>0.27006999999999998</v>
      </c>
      <c r="P204" s="144">
        <f t="shared" ref="P204:P209" si="9">O204*H204</f>
        <v>216.59613999999999</v>
      </c>
      <c r="Q204" s="144">
        <v>0.03</v>
      </c>
      <c r="R204" s="144">
        <f t="shared" ref="R204:R209" si="10">Q204*H204</f>
        <v>24.06</v>
      </c>
      <c r="S204" s="144">
        <v>0</v>
      </c>
      <c r="T204" s="145">
        <f t="shared" ref="T204:T209" si="11"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46" t="s">
        <v>115</v>
      </c>
      <c r="AT204" s="146" t="s">
        <v>111</v>
      </c>
      <c r="AU204" s="146" t="s">
        <v>116</v>
      </c>
      <c r="AY204" s="16" t="s">
        <v>108</v>
      </c>
      <c r="BE204" s="147">
        <f t="shared" ref="BE204:BE209" si="12">IF(N204="základná",J204,0)</f>
        <v>0</v>
      </c>
      <c r="BF204" s="147">
        <f t="shared" ref="BF204:BF209" si="13">IF(N204="znížená",J204,0)</f>
        <v>0</v>
      </c>
      <c r="BG204" s="147">
        <f t="shared" ref="BG204:BG209" si="14">IF(N204="zákl. prenesená",J204,0)</f>
        <v>0</v>
      </c>
      <c r="BH204" s="147">
        <f t="shared" ref="BH204:BH209" si="15">IF(N204="zníž. prenesená",J204,0)</f>
        <v>0</v>
      </c>
      <c r="BI204" s="147">
        <f t="shared" ref="BI204:BI209" si="16">IF(N204="nulová",J204,0)</f>
        <v>0</v>
      </c>
      <c r="BJ204" s="16" t="s">
        <v>116</v>
      </c>
      <c r="BK204" s="148">
        <f t="shared" ref="BK204:BK209" si="17">ROUND(I204*H204,3)</f>
        <v>0</v>
      </c>
      <c r="BL204" s="16" t="s">
        <v>115</v>
      </c>
      <c r="BM204" s="146" t="s">
        <v>341</v>
      </c>
    </row>
    <row r="205" spans="1:65" s="2" customFormat="1" ht="24.2" customHeight="1">
      <c r="A205" s="28"/>
      <c r="B205" s="135"/>
      <c r="C205" s="136" t="s">
        <v>342</v>
      </c>
      <c r="D205" s="136" t="s">
        <v>111</v>
      </c>
      <c r="E205" s="137" t="s">
        <v>343</v>
      </c>
      <c r="F205" s="138" t="s">
        <v>344</v>
      </c>
      <c r="G205" s="139" t="s">
        <v>124</v>
      </c>
      <c r="H205" s="140">
        <v>53</v>
      </c>
      <c r="I205" s="140"/>
      <c r="J205" s="140"/>
      <c r="K205" s="141"/>
      <c r="L205" s="29"/>
      <c r="M205" s="142" t="s">
        <v>1</v>
      </c>
      <c r="N205" s="143" t="s">
        <v>37</v>
      </c>
      <c r="O205" s="144">
        <v>3.0579999999999998</v>
      </c>
      <c r="P205" s="144">
        <f t="shared" si="9"/>
        <v>162.07399999999998</v>
      </c>
      <c r="Q205" s="144">
        <v>0.12</v>
      </c>
      <c r="R205" s="144">
        <f t="shared" si="10"/>
        <v>6.3599999999999994</v>
      </c>
      <c r="S205" s="144">
        <v>0</v>
      </c>
      <c r="T205" s="145">
        <f t="shared" si="11"/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46" t="s">
        <v>115</v>
      </c>
      <c r="AT205" s="146" t="s">
        <v>111</v>
      </c>
      <c r="AU205" s="146" t="s">
        <v>116</v>
      </c>
      <c r="AY205" s="16" t="s">
        <v>108</v>
      </c>
      <c r="BE205" s="147">
        <f t="shared" si="12"/>
        <v>0</v>
      </c>
      <c r="BF205" s="147">
        <f t="shared" si="13"/>
        <v>0</v>
      </c>
      <c r="BG205" s="147">
        <f t="shared" si="14"/>
        <v>0</v>
      </c>
      <c r="BH205" s="147">
        <f t="shared" si="15"/>
        <v>0</v>
      </c>
      <c r="BI205" s="147">
        <f t="shared" si="16"/>
        <v>0</v>
      </c>
      <c r="BJ205" s="16" t="s">
        <v>116</v>
      </c>
      <c r="BK205" s="148">
        <f t="shared" si="17"/>
        <v>0</v>
      </c>
      <c r="BL205" s="16" t="s">
        <v>115</v>
      </c>
      <c r="BM205" s="146" t="s">
        <v>345</v>
      </c>
    </row>
    <row r="206" spans="1:65" s="2" customFormat="1" ht="24.2" customHeight="1">
      <c r="A206" s="28"/>
      <c r="B206" s="135"/>
      <c r="C206" s="136" t="s">
        <v>346</v>
      </c>
      <c r="D206" s="136" t="s">
        <v>111</v>
      </c>
      <c r="E206" s="137" t="s">
        <v>347</v>
      </c>
      <c r="F206" s="138" t="s">
        <v>348</v>
      </c>
      <c r="G206" s="139" t="s">
        <v>124</v>
      </c>
      <c r="H206" s="140">
        <v>360</v>
      </c>
      <c r="I206" s="140"/>
      <c r="J206" s="140"/>
      <c r="K206" s="141"/>
      <c r="L206" s="29"/>
      <c r="M206" s="142" t="s">
        <v>1</v>
      </c>
      <c r="N206" s="143" t="s">
        <v>37</v>
      </c>
      <c r="O206" s="144">
        <v>6.5070000000000003E-2</v>
      </c>
      <c r="P206" s="144">
        <f t="shared" si="9"/>
        <v>23.4252</v>
      </c>
      <c r="Q206" s="144">
        <v>0.03</v>
      </c>
      <c r="R206" s="144">
        <f t="shared" si="10"/>
        <v>10.799999999999999</v>
      </c>
      <c r="S206" s="144">
        <v>0</v>
      </c>
      <c r="T206" s="145">
        <f t="shared" si="11"/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46" t="s">
        <v>115</v>
      </c>
      <c r="AT206" s="146" t="s">
        <v>111</v>
      </c>
      <c r="AU206" s="146" t="s">
        <v>116</v>
      </c>
      <c r="AY206" s="16" t="s">
        <v>108</v>
      </c>
      <c r="BE206" s="147">
        <f t="shared" si="12"/>
        <v>0</v>
      </c>
      <c r="BF206" s="147">
        <f t="shared" si="13"/>
        <v>0</v>
      </c>
      <c r="BG206" s="147">
        <f t="shared" si="14"/>
        <v>0</v>
      </c>
      <c r="BH206" s="147">
        <f t="shared" si="15"/>
        <v>0</v>
      </c>
      <c r="BI206" s="147">
        <f t="shared" si="16"/>
        <v>0</v>
      </c>
      <c r="BJ206" s="16" t="s">
        <v>116</v>
      </c>
      <c r="BK206" s="148">
        <f t="shared" si="17"/>
        <v>0</v>
      </c>
      <c r="BL206" s="16" t="s">
        <v>115</v>
      </c>
      <c r="BM206" s="146" t="s">
        <v>349</v>
      </c>
    </row>
    <row r="207" spans="1:65" s="2" customFormat="1" ht="24.2" customHeight="1">
      <c r="A207" s="28"/>
      <c r="B207" s="135"/>
      <c r="C207" s="136" t="s">
        <v>350</v>
      </c>
      <c r="D207" s="136" t="s">
        <v>111</v>
      </c>
      <c r="E207" s="137" t="s">
        <v>351</v>
      </c>
      <c r="F207" s="138" t="s">
        <v>352</v>
      </c>
      <c r="G207" s="139" t="s">
        <v>124</v>
      </c>
      <c r="H207" s="140">
        <v>26</v>
      </c>
      <c r="I207" s="140"/>
      <c r="J207" s="140"/>
      <c r="K207" s="141"/>
      <c r="L207" s="29"/>
      <c r="M207" s="142" t="s">
        <v>1</v>
      </c>
      <c r="N207" s="143" t="s">
        <v>37</v>
      </c>
      <c r="O207" s="144">
        <v>0.18407000000000001</v>
      </c>
      <c r="P207" s="144">
        <f t="shared" si="9"/>
        <v>4.7858200000000002</v>
      </c>
      <c r="Q207" s="144">
        <v>0.03</v>
      </c>
      <c r="R207" s="144">
        <f t="shared" si="10"/>
        <v>0.78</v>
      </c>
      <c r="S207" s="144">
        <v>0</v>
      </c>
      <c r="T207" s="145">
        <f t="shared" si="11"/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46" t="s">
        <v>115</v>
      </c>
      <c r="AT207" s="146" t="s">
        <v>111</v>
      </c>
      <c r="AU207" s="146" t="s">
        <v>116</v>
      </c>
      <c r="AY207" s="16" t="s">
        <v>108</v>
      </c>
      <c r="BE207" s="147">
        <f t="shared" si="12"/>
        <v>0</v>
      </c>
      <c r="BF207" s="147">
        <f t="shared" si="13"/>
        <v>0</v>
      </c>
      <c r="BG207" s="147">
        <f t="shared" si="14"/>
        <v>0</v>
      </c>
      <c r="BH207" s="147">
        <f t="shared" si="15"/>
        <v>0</v>
      </c>
      <c r="BI207" s="147">
        <f t="shared" si="16"/>
        <v>0</v>
      </c>
      <c r="BJ207" s="16" t="s">
        <v>116</v>
      </c>
      <c r="BK207" s="148">
        <f t="shared" si="17"/>
        <v>0</v>
      </c>
      <c r="BL207" s="16" t="s">
        <v>115</v>
      </c>
      <c r="BM207" s="146" t="s">
        <v>353</v>
      </c>
    </row>
    <row r="208" spans="1:65" s="2" customFormat="1" ht="24.2" customHeight="1">
      <c r="A208" s="28"/>
      <c r="B208" s="135"/>
      <c r="C208" s="136" t="s">
        <v>354</v>
      </c>
      <c r="D208" s="136" t="s">
        <v>111</v>
      </c>
      <c r="E208" s="137" t="s">
        <v>355</v>
      </c>
      <c r="F208" s="138" t="s">
        <v>356</v>
      </c>
      <c r="G208" s="139" t="s">
        <v>124</v>
      </c>
      <c r="H208" s="140">
        <v>53</v>
      </c>
      <c r="I208" s="140"/>
      <c r="J208" s="140"/>
      <c r="K208" s="141"/>
      <c r="L208" s="29"/>
      <c r="M208" s="142" t="s">
        <v>1</v>
      </c>
      <c r="N208" s="143" t="s">
        <v>37</v>
      </c>
      <c r="O208" s="144">
        <v>0.86199999999999999</v>
      </c>
      <c r="P208" s="144">
        <f t="shared" si="9"/>
        <v>45.686</v>
      </c>
      <c r="Q208" s="144">
        <v>4.8000000000000001E-4</v>
      </c>
      <c r="R208" s="144">
        <f t="shared" si="10"/>
        <v>2.5440000000000001E-2</v>
      </c>
      <c r="S208" s="144">
        <v>0</v>
      </c>
      <c r="T208" s="145">
        <f t="shared" si="11"/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46" t="s">
        <v>115</v>
      </c>
      <c r="AT208" s="146" t="s">
        <v>111</v>
      </c>
      <c r="AU208" s="146" t="s">
        <v>116</v>
      </c>
      <c r="AY208" s="16" t="s">
        <v>108</v>
      </c>
      <c r="BE208" s="147">
        <f t="shared" si="12"/>
        <v>0</v>
      </c>
      <c r="BF208" s="147">
        <f t="shared" si="13"/>
        <v>0</v>
      </c>
      <c r="BG208" s="147">
        <f t="shared" si="14"/>
        <v>0</v>
      </c>
      <c r="BH208" s="147">
        <f t="shared" si="15"/>
        <v>0</v>
      </c>
      <c r="BI208" s="147">
        <f t="shared" si="16"/>
        <v>0</v>
      </c>
      <c r="BJ208" s="16" t="s">
        <v>116</v>
      </c>
      <c r="BK208" s="148">
        <f t="shared" si="17"/>
        <v>0</v>
      </c>
      <c r="BL208" s="16" t="s">
        <v>115</v>
      </c>
      <c r="BM208" s="146" t="s">
        <v>357</v>
      </c>
    </row>
    <row r="209" spans="1:65" s="2" customFormat="1" ht="14.45" customHeight="1">
      <c r="A209" s="28"/>
      <c r="B209" s="135"/>
      <c r="C209" s="149" t="s">
        <v>358</v>
      </c>
      <c r="D209" s="149" t="s">
        <v>231</v>
      </c>
      <c r="E209" s="150" t="s">
        <v>359</v>
      </c>
      <c r="F209" s="151" t="s">
        <v>360</v>
      </c>
      <c r="G209" s="152" t="s">
        <v>124</v>
      </c>
      <c r="H209" s="153">
        <v>159</v>
      </c>
      <c r="I209" s="153"/>
      <c r="J209" s="153"/>
      <c r="K209" s="154"/>
      <c r="L209" s="155"/>
      <c r="M209" s="156" t="s">
        <v>1</v>
      </c>
      <c r="N209" s="157" t="s">
        <v>37</v>
      </c>
      <c r="O209" s="144">
        <v>0</v>
      </c>
      <c r="P209" s="144">
        <f t="shared" si="9"/>
        <v>0</v>
      </c>
      <c r="Q209" s="144">
        <v>0.5</v>
      </c>
      <c r="R209" s="144">
        <f t="shared" si="10"/>
        <v>79.5</v>
      </c>
      <c r="S209" s="144">
        <v>0</v>
      </c>
      <c r="T209" s="145">
        <f t="shared" si="11"/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46" t="s">
        <v>141</v>
      </c>
      <c r="AT209" s="146" t="s">
        <v>231</v>
      </c>
      <c r="AU209" s="146" t="s">
        <v>116</v>
      </c>
      <c r="AY209" s="16" t="s">
        <v>108</v>
      </c>
      <c r="BE209" s="147">
        <f t="shared" si="12"/>
        <v>0</v>
      </c>
      <c r="BF209" s="147">
        <f t="shared" si="13"/>
        <v>0</v>
      </c>
      <c r="BG209" s="147">
        <f t="shared" si="14"/>
        <v>0</v>
      </c>
      <c r="BH209" s="147">
        <f t="shared" si="15"/>
        <v>0</v>
      </c>
      <c r="BI209" s="147">
        <f t="shared" si="16"/>
        <v>0</v>
      </c>
      <c r="BJ209" s="16" t="s">
        <v>116</v>
      </c>
      <c r="BK209" s="148">
        <f t="shared" si="17"/>
        <v>0</v>
      </c>
      <c r="BL209" s="16" t="s">
        <v>115</v>
      </c>
      <c r="BM209" s="146" t="s">
        <v>361</v>
      </c>
    </row>
    <row r="210" spans="1:65" s="13" customFormat="1">
      <c r="B210" s="158"/>
      <c r="D210" s="159" t="s">
        <v>236</v>
      </c>
      <c r="F210" s="161" t="s">
        <v>362</v>
      </c>
      <c r="H210" s="162">
        <v>159</v>
      </c>
      <c r="L210" s="158"/>
      <c r="M210" s="163"/>
      <c r="N210" s="164"/>
      <c r="O210" s="164"/>
      <c r="P210" s="164"/>
      <c r="Q210" s="164"/>
      <c r="R210" s="164"/>
      <c r="S210" s="164"/>
      <c r="T210" s="165"/>
      <c r="AT210" s="160" t="s">
        <v>236</v>
      </c>
      <c r="AU210" s="160" t="s">
        <v>116</v>
      </c>
      <c r="AV210" s="13" t="s">
        <v>116</v>
      </c>
      <c r="AW210" s="13" t="s">
        <v>3</v>
      </c>
      <c r="AX210" s="13" t="s">
        <v>79</v>
      </c>
      <c r="AY210" s="160" t="s">
        <v>108</v>
      </c>
    </row>
    <row r="211" spans="1:65" s="2" customFormat="1" ht="14.45" customHeight="1">
      <c r="A211" s="28"/>
      <c r="B211" s="135"/>
      <c r="C211" s="149" t="s">
        <v>363</v>
      </c>
      <c r="D211" s="149" t="s">
        <v>231</v>
      </c>
      <c r="E211" s="150" t="s">
        <v>364</v>
      </c>
      <c r="F211" s="151" t="s">
        <v>365</v>
      </c>
      <c r="G211" s="152" t="s">
        <v>124</v>
      </c>
      <c r="H211" s="153">
        <v>53</v>
      </c>
      <c r="I211" s="153"/>
      <c r="J211" s="153"/>
      <c r="K211" s="154"/>
      <c r="L211" s="155"/>
      <c r="M211" s="156" t="s">
        <v>1</v>
      </c>
      <c r="N211" s="157" t="s">
        <v>37</v>
      </c>
      <c r="O211" s="144">
        <v>0</v>
      </c>
      <c r="P211" s="144">
        <f t="shared" ref="P211:P220" si="18">O211*H211</f>
        <v>0</v>
      </c>
      <c r="Q211" s="144">
        <v>0.25</v>
      </c>
      <c r="R211" s="144">
        <f t="shared" ref="R211:R220" si="19">Q211*H211</f>
        <v>13.25</v>
      </c>
      <c r="S211" s="144">
        <v>0</v>
      </c>
      <c r="T211" s="145">
        <f t="shared" ref="T211:T220" si="20"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46" t="s">
        <v>141</v>
      </c>
      <c r="AT211" s="146" t="s">
        <v>231</v>
      </c>
      <c r="AU211" s="146" t="s">
        <v>116</v>
      </c>
      <c r="AY211" s="16" t="s">
        <v>108</v>
      </c>
      <c r="BE211" s="147">
        <f t="shared" ref="BE211:BE220" si="21">IF(N211="základná",J211,0)</f>
        <v>0</v>
      </c>
      <c r="BF211" s="147">
        <f t="shared" ref="BF211:BF220" si="22">IF(N211="znížená",J211,0)</f>
        <v>0</v>
      </c>
      <c r="BG211" s="147">
        <f t="shared" ref="BG211:BG220" si="23">IF(N211="zákl. prenesená",J211,0)</f>
        <v>0</v>
      </c>
      <c r="BH211" s="147">
        <f t="shared" ref="BH211:BH220" si="24">IF(N211="zníž. prenesená",J211,0)</f>
        <v>0</v>
      </c>
      <c r="BI211" s="147">
        <f t="shared" ref="BI211:BI220" si="25">IF(N211="nulová",J211,0)</f>
        <v>0</v>
      </c>
      <c r="BJ211" s="16" t="s">
        <v>116</v>
      </c>
      <c r="BK211" s="148">
        <f t="shared" ref="BK211:BK220" si="26">ROUND(I211*H211,3)</f>
        <v>0</v>
      </c>
      <c r="BL211" s="16" t="s">
        <v>115</v>
      </c>
      <c r="BM211" s="146" t="s">
        <v>366</v>
      </c>
    </row>
    <row r="212" spans="1:65" s="2" customFormat="1" ht="14.45" customHeight="1">
      <c r="A212" s="28"/>
      <c r="B212" s="135"/>
      <c r="C212" s="149" t="s">
        <v>367</v>
      </c>
      <c r="D212" s="149" t="s">
        <v>231</v>
      </c>
      <c r="E212" s="150" t="s">
        <v>368</v>
      </c>
      <c r="F212" s="151" t="s">
        <v>369</v>
      </c>
      <c r="G212" s="152" t="s">
        <v>124</v>
      </c>
      <c r="H212" s="153">
        <v>53</v>
      </c>
      <c r="I212" s="153"/>
      <c r="J212" s="153"/>
      <c r="K212" s="154"/>
      <c r="L212" s="155"/>
      <c r="M212" s="156" t="s">
        <v>1</v>
      </c>
      <c r="N212" s="157" t="s">
        <v>37</v>
      </c>
      <c r="O212" s="144">
        <v>0</v>
      </c>
      <c r="P212" s="144">
        <f t="shared" si="18"/>
        <v>0</v>
      </c>
      <c r="Q212" s="144">
        <v>0</v>
      </c>
      <c r="R212" s="144">
        <f t="shared" si="19"/>
        <v>0</v>
      </c>
      <c r="S212" s="144">
        <v>0</v>
      </c>
      <c r="T212" s="145">
        <f t="shared" si="20"/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46" t="s">
        <v>141</v>
      </c>
      <c r="AT212" s="146" t="s">
        <v>231</v>
      </c>
      <c r="AU212" s="146" t="s">
        <v>116</v>
      </c>
      <c r="AY212" s="16" t="s">
        <v>108</v>
      </c>
      <c r="BE212" s="147">
        <f t="shared" si="21"/>
        <v>0</v>
      </c>
      <c r="BF212" s="147">
        <f t="shared" si="22"/>
        <v>0</v>
      </c>
      <c r="BG212" s="147">
        <f t="shared" si="23"/>
        <v>0</v>
      </c>
      <c r="BH212" s="147">
        <f t="shared" si="24"/>
        <v>0</v>
      </c>
      <c r="BI212" s="147">
        <f t="shared" si="25"/>
        <v>0</v>
      </c>
      <c r="BJ212" s="16" t="s">
        <v>116</v>
      </c>
      <c r="BK212" s="148">
        <f t="shared" si="26"/>
        <v>0</v>
      </c>
      <c r="BL212" s="16" t="s">
        <v>115</v>
      </c>
      <c r="BM212" s="146" t="s">
        <v>370</v>
      </c>
    </row>
    <row r="213" spans="1:65" s="2" customFormat="1" ht="24.2" customHeight="1">
      <c r="A213" s="28"/>
      <c r="B213" s="135"/>
      <c r="C213" s="149" t="s">
        <v>371</v>
      </c>
      <c r="D213" s="149" t="s">
        <v>231</v>
      </c>
      <c r="E213" s="150" t="s">
        <v>372</v>
      </c>
      <c r="F213" s="151" t="s">
        <v>373</v>
      </c>
      <c r="G213" s="152" t="s">
        <v>124</v>
      </c>
      <c r="H213" s="153">
        <v>53</v>
      </c>
      <c r="I213" s="153"/>
      <c r="J213" s="153"/>
      <c r="K213" s="154"/>
      <c r="L213" s="155"/>
      <c r="M213" s="156" t="s">
        <v>1</v>
      </c>
      <c r="N213" s="157" t="s">
        <v>37</v>
      </c>
      <c r="O213" s="144">
        <v>0</v>
      </c>
      <c r="P213" s="144">
        <f t="shared" si="18"/>
        <v>0</v>
      </c>
      <c r="Q213" s="144">
        <v>0</v>
      </c>
      <c r="R213" s="144">
        <f t="shared" si="19"/>
        <v>0</v>
      </c>
      <c r="S213" s="144">
        <v>0</v>
      </c>
      <c r="T213" s="145">
        <f t="shared" si="20"/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46" t="s">
        <v>141</v>
      </c>
      <c r="AT213" s="146" t="s">
        <v>231</v>
      </c>
      <c r="AU213" s="146" t="s">
        <v>116</v>
      </c>
      <c r="AY213" s="16" t="s">
        <v>108</v>
      </c>
      <c r="BE213" s="147">
        <f t="shared" si="21"/>
        <v>0</v>
      </c>
      <c r="BF213" s="147">
        <f t="shared" si="22"/>
        <v>0</v>
      </c>
      <c r="BG213" s="147">
        <f t="shared" si="23"/>
        <v>0</v>
      </c>
      <c r="BH213" s="147">
        <f t="shared" si="24"/>
        <v>0</v>
      </c>
      <c r="BI213" s="147">
        <f t="shared" si="25"/>
        <v>0</v>
      </c>
      <c r="BJ213" s="16" t="s">
        <v>116</v>
      </c>
      <c r="BK213" s="148">
        <f t="shared" si="26"/>
        <v>0</v>
      </c>
      <c r="BL213" s="16" t="s">
        <v>115</v>
      </c>
      <c r="BM213" s="146" t="s">
        <v>374</v>
      </c>
    </row>
    <row r="214" spans="1:65" s="2" customFormat="1" ht="24.2" customHeight="1">
      <c r="A214" s="28"/>
      <c r="B214" s="135"/>
      <c r="C214" s="136" t="s">
        <v>375</v>
      </c>
      <c r="D214" s="136" t="s">
        <v>111</v>
      </c>
      <c r="E214" s="137" t="s">
        <v>376</v>
      </c>
      <c r="F214" s="138" t="s">
        <v>377</v>
      </c>
      <c r="G214" s="139" t="s">
        <v>124</v>
      </c>
      <c r="H214" s="140">
        <v>40</v>
      </c>
      <c r="I214" s="140"/>
      <c r="J214" s="140"/>
      <c r="K214" s="141"/>
      <c r="L214" s="29"/>
      <c r="M214" s="142" t="s">
        <v>1</v>
      </c>
      <c r="N214" s="143" t="s">
        <v>37</v>
      </c>
      <c r="O214" s="144">
        <v>0</v>
      </c>
      <c r="P214" s="144">
        <f t="shared" si="18"/>
        <v>0</v>
      </c>
      <c r="Q214" s="144">
        <v>0</v>
      </c>
      <c r="R214" s="144">
        <f t="shared" si="19"/>
        <v>0</v>
      </c>
      <c r="S214" s="144">
        <v>0</v>
      </c>
      <c r="T214" s="145">
        <f t="shared" si="20"/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46" t="s">
        <v>115</v>
      </c>
      <c r="AT214" s="146" t="s">
        <v>111</v>
      </c>
      <c r="AU214" s="146" t="s">
        <v>116</v>
      </c>
      <c r="AY214" s="16" t="s">
        <v>108</v>
      </c>
      <c r="BE214" s="147">
        <f t="shared" si="21"/>
        <v>0</v>
      </c>
      <c r="BF214" s="147">
        <f t="shared" si="22"/>
        <v>0</v>
      </c>
      <c r="BG214" s="147">
        <f t="shared" si="23"/>
        <v>0</v>
      </c>
      <c r="BH214" s="147">
        <f t="shared" si="24"/>
        <v>0</v>
      </c>
      <c r="BI214" s="147">
        <f t="shared" si="25"/>
        <v>0</v>
      </c>
      <c r="BJ214" s="16" t="s">
        <v>116</v>
      </c>
      <c r="BK214" s="148">
        <f t="shared" si="26"/>
        <v>0</v>
      </c>
      <c r="BL214" s="16" t="s">
        <v>115</v>
      </c>
      <c r="BM214" s="146" t="s">
        <v>378</v>
      </c>
    </row>
    <row r="215" spans="1:65" s="2" customFormat="1" ht="14.45" customHeight="1">
      <c r="A215" s="28"/>
      <c r="B215" s="135"/>
      <c r="C215" s="149" t="s">
        <v>379</v>
      </c>
      <c r="D215" s="149" t="s">
        <v>231</v>
      </c>
      <c r="E215" s="150" t="s">
        <v>380</v>
      </c>
      <c r="F215" s="151" t="s">
        <v>381</v>
      </c>
      <c r="G215" s="152" t="s">
        <v>124</v>
      </c>
      <c r="H215" s="153">
        <v>40</v>
      </c>
      <c r="I215" s="153"/>
      <c r="J215" s="153"/>
      <c r="K215" s="154"/>
      <c r="L215" s="155"/>
      <c r="M215" s="156" t="s">
        <v>1</v>
      </c>
      <c r="N215" s="157" t="s">
        <v>37</v>
      </c>
      <c r="O215" s="144">
        <v>0</v>
      </c>
      <c r="P215" s="144">
        <f t="shared" si="18"/>
        <v>0</v>
      </c>
      <c r="Q215" s="144">
        <v>0</v>
      </c>
      <c r="R215" s="144">
        <f t="shared" si="19"/>
        <v>0</v>
      </c>
      <c r="S215" s="144">
        <v>0</v>
      </c>
      <c r="T215" s="145">
        <f t="shared" si="20"/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46" t="s">
        <v>141</v>
      </c>
      <c r="AT215" s="146" t="s">
        <v>231</v>
      </c>
      <c r="AU215" s="146" t="s">
        <v>116</v>
      </c>
      <c r="AY215" s="16" t="s">
        <v>108</v>
      </c>
      <c r="BE215" s="147">
        <f t="shared" si="21"/>
        <v>0</v>
      </c>
      <c r="BF215" s="147">
        <f t="shared" si="22"/>
        <v>0</v>
      </c>
      <c r="BG215" s="147">
        <f t="shared" si="23"/>
        <v>0</v>
      </c>
      <c r="BH215" s="147">
        <f t="shared" si="24"/>
        <v>0</v>
      </c>
      <c r="BI215" s="147">
        <f t="shared" si="25"/>
        <v>0</v>
      </c>
      <c r="BJ215" s="16" t="s">
        <v>116</v>
      </c>
      <c r="BK215" s="148">
        <f t="shared" si="26"/>
        <v>0</v>
      </c>
      <c r="BL215" s="16" t="s">
        <v>115</v>
      </c>
      <c r="BM215" s="146" t="s">
        <v>382</v>
      </c>
    </row>
    <row r="216" spans="1:65" s="2" customFormat="1" ht="37.9" customHeight="1">
      <c r="A216" s="28"/>
      <c r="B216" s="135"/>
      <c r="C216" s="136" t="s">
        <v>383</v>
      </c>
      <c r="D216" s="136" t="s">
        <v>111</v>
      </c>
      <c r="E216" s="137" t="s">
        <v>384</v>
      </c>
      <c r="F216" s="138" t="s">
        <v>385</v>
      </c>
      <c r="G216" s="139" t="s">
        <v>124</v>
      </c>
      <c r="H216" s="140">
        <v>18</v>
      </c>
      <c r="I216" s="140"/>
      <c r="J216" s="140"/>
      <c r="K216" s="141"/>
      <c r="L216" s="29"/>
      <c r="M216" s="142" t="s">
        <v>1</v>
      </c>
      <c r="N216" s="143" t="s">
        <v>37</v>
      </c>
      <c r="O216" s="144">
        <v>0</v>
      </c>
      <c r="P216" s="144">
        <f t="shared" si="18"/>
        <v>0</v>
      </c>
      <c r="Q216" s="144">
        <v>1.0240000000000001E-2</v>
      </c>
      <c r="R216" s="144">
        <f t="shared" si="19"/>
        <v>0.18432000000000001</v>
      </c>
      <c r="S216" s="144">
        <v>0</v>
      </c>
      <c r="T216" s="145">
        <f t="shared" si="20"/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46" t="s">
        <v>115</v>
      </c>
      <c r="AT216" s="146" t="s">
        <v>111</v>
      </c>
      <c r="AU216" s="146" t="s">
        <v>116</v>
      </c>
      <c r="AY216" s="16" t="s">
        <v>108</v>
      </c>
      <c r="BE216" s="147">
        <f t="shared" si="21"/>
        <v>0</v>
      </c>
      <c r="BF216" s="147">
        <f t="shared" si="22"/>
        <v>0</v>
      </c>
      <c r="BG216" s="147">
        <f t="shared" si="23"/>
        <v>0</v>
      </c>
      <c r="BH216" s="147">
        <f t="shared" si="24"/>
        <v>0</v>
      </c>
      <c r="BI216" s="147">
        <f t="shared" si="25"/>
        <v>0</v>
      </c>
      <c r="BJ216" s="16" t="s">
        <v>116</v>
      </c>
      <c r="BK216" s="148">
        <f t="shared" si="26"/>
        <v>0</v>
      </c>
      <c r="BL216" s="16" t="s">
        <v>115</v>
      </c>
      <c r="BM216" s="146" t="s">
        <v>386</v>
      </c>
    </row>
    <row r="217" spans="1:65" s="2" customFormat="1" ht="24.2" customHeight="1">
      <c r="A217" s="28"/>
      <c r="B217" s="135"/>
      <c r="C217" s="136" t="s">
        <v>387</v>
      </c>
      <c r="D217" s="136" t="s">
        <v>111</v>
      </c>
      <c r="E217" s="137" t="s">
        <v>388</v>
      </c>
      <c r="F217" s="138" t="s">
        <v>389</v>
      </c>
      <c r="G217" s="139" t="s">
        <v>114</v>
      </c>
      <c r="H217" s="140">
        <v>2450</v>
      </c>
      <c r="I217" s="140"/>
      <c r="J217" s="140"/>
      <c r="K217" s="141"/>
      <c r="L217" s="29"/>
      <c r="M217" s="142" t="s">
        <v>1</v>
      </c>
      <c r="N217" s="143" t="s">
        <v>37</v>
      </c>
      <c r="O217" s="144">
        <v>8.3500000000000005E-2</v>
      </c>
      <c r="P217" s="144">
        <f t="shared" si="18"/>
        <v>204.57500000000002</v>
      </c>
      <c r="Q217" s="144">
        <v>0</v>
      </c>
      <c r="R217" s="144">
        <f t="shared" si="19"/>
        <v>0</v>
      </c>
      <c r="S217" s="144">
        <v>0</v>
      </c>
      <c r="T217" s="145">
        <f t="shared" si="20"/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46" t="s">
        <v>115</v>
      </c>
      <c r="AT217" s="146" t="s">
        <v>111</v>
      </c>
      <c r="AU217" s="146" t="s">
        <v>116</v>
      </c>
      <c r="AY217" s="16" t="s">
        <v>108</v>
      </c>
      <c r="BE217" s="147">
        <f t="shared" si="21"/>
        <v>0</v>
      </c>
      <c r="BF217" s="147">
        <f t="shared" si="22"/>
        <v>0</v>
      </c>
      <c r="BG217" s="147">
        <f t="shared" si="23"/>
        <v>0</v>
      </c>
      <c r="BH217" s="147">
        <f t="shared" si="24"/>
        <v>0</v>
      </c>
      <c r="BI217" s="147">
        <f t="shared" si="25"/>
        <v>0</v>
      </c>
      <c r="BJ217" s="16" t="s">
        <v>116</v>
      </c>
      <c r="BK217" s="148">
        <f t="shared" si="26"/>
        <v>0</v>
      </c>
      <c r="BL217" s="16" t="s">
        <v>115</v>
      </c>
      <c r="BM217" s="146" t="s">
        <v>390</v>
      </c>
    </row>
    <row r="218" spans="1:65" s="2" customFormat="1" ht="14.45" customHeight="1">
      <c r="A218" s="28"/>
      <c r="B218" s="135"/>
      <c r="C218" s="149" t="s">
        <v>391</v>
      </c>
      <c r="D218" s="149" t="s">
        <v>231</v>
      </c>
      <c r="E218" s="150" t="s">
        <v>392</v>
      </c>
      <c r="F218" s="151" t="s">
        <v>393</v>
      </c>
      <c r="G218" s="152" t="s">
        <v>124</v>
      </c>
      <c r="H218" s="153">
        <v>205</v>
      </c>
      <c r="I218" s="153"/>
      <c r="J218" s="153"/>
      <c r="K218" s="154"/>
      <c r="L218" s="155"/>
      <c r="M218" s="156" t="s">
        <v>1</v>
      </c>
      <c r="N218" s="157" t="s">
        <v>37</v>
      </c>
      <c r="O218" s="144">
        <v>0</v>
      </c>
      <c r="P218" s="144">
        <f t="shared" si="18"/>
        <v>0</v>
      </c>
      <c r="Q218" s="144">
        <v>0.01</v>
      </c>
      <c r="R218" s="144">
        <f t="shared" si="19"/>
        <v>2.0499999999999998</v>
      </c>
      <c r="S218" s="144">
        <v>0</v>
      </c>
      <c r="T218" s="145">
        <f t="shared" si="20"/>
        <v>0</v>
      </c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R218" s="146" t="s">
        <v>141</v>
      </c>
      <c r="AT218" s="146" t="s">
        <v>231</v>
      </c>
      <c r="AU218" s="146" t="s">
        <v>116</v>
      </c>
      <c r="AY218" s="16" t="s">
        <v>108</v>
      </c>
      <c r="BE218" s="147">
        <f t="shared" si="21"/>
        <v>0</v>
      </c>
      <c r="BF218" s="147">
        <f t="shared" si="22"/>
        <v>0</v>
      </c>
      <c r="BG218" s="147">
        <f t="shared" si="23"/>
        <v>0</v>
      </c>
      <c r="BH218" s="147">
        <f t="shared" si="24"/>
        <v>0</v>
      </c>
      <c r="BI218" s="147">
        <f t="shared" si="25"/>
        <v>0</v>
      </c>
      <c r="BJ218" s="16" t="s">
        <v>116</v>
      </c>
      <c r="BK218" s="148">
        <f t="shared" si="26"/>
        <v>0</v>
      </c>
      <c r="BL218" s="16" t="s">
        <v>115</v>
      </c>
      <c r="BM218" s="146" t="s">
        <v>394</v>
      </c>
    </row>
    <row r="219" spans="1:65" s="2" customFormat="1" ht="37.9" customHeight="1">
      <c r="A219" s="28"/>
      <c r="B219" s="135"/>
      <c r="C219" s="149" t="s">
        <v>209</v>
      </c>
      <c r="D219" s="149" t="s">
        <v>231</v>
      </c>
      <c r="E219" s="150" t="s">
        <v>395</v>
      </c>
      <c r="F219" s="151" t="s">
        <v>396</v>
      </c>
      <c r="G219" s="152" t="s">
        <v>114</v>
      </c>
      <c r="H219" s="153">
        <v>2245</v>
      </c>
      <c r="I219" s="153"/>
      <c r="J219" s="153"/>
      <c r="K219" s="154"/>
      <c r="L219" s="155"/>
      <c r="M219" s="156" t="s">
        <v>1</v>
      </c>
      <c r="N219" s="157" t="s">
        <v>37</v>
      </c>
      <c r="O219" s="144">
        <v>0</v>
      </c>
      <c r="P219" s="144">
        <f t="shared" si="18"/>
        <v>0</v>
      </c>
      <c r="Q219" s="144">
        <v>0</v>
      </c>
      <c r="R219" s="144">
        <f t="shared" si="19"/>
        <v>0</v>
      </c>
      <c r="S219" s="144">
        <v>0</v>
      </c>
      <c r="T219" s="145">
        <f t="shared" si="20"/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46" t="s">
        <v>141</v>
      </c>
      <c r="AT219" s="146" t="s">
        <v>231</v>
      </c>
      <c r="AU219" s="146" t="s">
        <v>116</v>
      </c>
      <c r="AY219" s="16" t="s">
        <v>108</v>
      </c>
      <c r="BE219" s="147">
        <f t="shared" si="21"/>
        <v>0</v>
      </c>
      <c r="BF219" s="147">
        <f t="shared" si="22"/>
        <v>0</v>
      </c>
      <c r="BG219" s="147">
        <f t="shared" si="23"/>
        <v>0</v>
      </c>
      <c r="BH219" s="147">
        <f t="shared" si="24"/>
        <v>0</v>
      </c>
      <c r="BI219" s="147">
        <f t="shared" si="25"/>
        <v>0</v>
      </c>
      <c r="BJ219" s="16" t="s">
        <v>116</v>
      </c>
      <c r="BK219" s="148">
        <f t="shared" si="26"/>
        <v>0</v>
      </c>
      <c r="BL219" s="16" t="s">
        <v>115</v>
      </c>
      <c r="BM219" s="146" t="s">
        <v>397</v>
      </c>
    </row>
    <row r="220" spans="1:65" s="2" customFormat="1" ht="24.2" customHeight="1">
      <c r="A220" s="28"/>
      <c r="B220" s="135"/>
      <c r="C220" s="136" t="s">
        <v>398</v>
      </c>
      <c r="D220" s="136" t="s">
        <v>111</v>
      </c>
      <c r="E220" s="137" t="s">
        <v>399</v>
      </c>
      <c r="F220" s="138" t="s">
        <v>400</v>
      </c>
      <c r="G220" s="139" t="s">
        <v>401</v>
      </c>
      <c r="H220" s="140">
        <v>0.33</v>
      </c>
      <c r="I220" s="140"/>
      <c r="J220" s="140"/>
      <c r="K220" s="141"/>
      <c r="L220" s="29"/>
      <c r="M220" s="142" t="s">
        <v>1</v>
      </c>
      <c r="N220" s="143" t="s">
        <v>37</v>
      </c>
      <c r="O220" s="144">
        <v>21.077000000000002</v>
      </c>
      <c r="P220" s="144">
        <f t="shared" si="18"/>
        <v>6.9554100000000005</v>
      </c>
      <c r="Q220" s="144">
        <v>0</v>
      </c>
      <c r="R220" s="144">
        <f t="shared" si="19"/>
        <v>0</v>
      </c>
      <c r="S220" s="144">
        <v>0</v>
      </c>
      <c r="T220" s="145">
        <f t="shared" si="20"/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46" t="s">
        <v>115</v>
      </c>
      <c r="AT220" s="146" t="s">
        <v>111</v>
      </c>
      <c r="AU220" s="146" t="s">
        <v>116</v>
      </c>
      <c r="AY220" s="16" t="s">
        <v>108</v>
      </c>
      <c r="BE220" s="147">
        <f t="shared" si="21"/>
        <v>0</v>
      </c>
      <c r="BF220" s="147">
        <f t="shared" si="22"/>
        <v>0</v>
      </c>
      <c r="BG220" s="147">
        <f t="shared" si="23"/>
        <v>0</v>
      </c>
      <c r="BH220" s="147">
        <f t="shared" si="24"/>
        <v>0</v>
      </c>
      <c r="BI220" s="147">
        <f t="shared" si="25"/>
        <v>0</v>
      </c>
      <c r="BJ220" s="16" t="s">
        <v>116</v>
      </c>
      <c r="BK220" s="148">
        <f t="shared" si="26"/>
        <v>0</v>
      </c>
      <c r="BL220" s="16" t="s">
        <v>115</v>
      </c>
      <c r="BM220" s="146" t="s">
        <v>402</v>
      </c>
    </row>
    <row r="221" spans="1:65" s="13" customFormat="1">
      <c r="B221" s="158"/>
      <c r="D221" s="159" t="s">
        <v>236</v>
      </c>
      <c r="E221" s="160" t="s">
        <v>1</v>
      </c>
      <c r="F221" s="161" t="s">
        <v>403</v>
      </c>
      <c r="H221" s="162">
        <v>0.25600000000000001</v>
      </c>
      <c r="L221" s="158"/>
      <c r="M221" s="163"/>
      <c r="N221" s="164"/>
      <c r="O221" s="164"/>
      <c r="P221" s="164"/>
      <c r="Q221" s="164"/>
      <c r="R221" s="164"/>
      <c r="S221" s="164"/>
      <c r="T221" s="165"/>
      <c r="AT221" s="160" t="s">
        <v>236</v>
      </c>
      <c r="AU221" s="160" t="s">
        <v>116</v>
      </c>
      <c r="AV221" s="13" t="s">
        <v>116</v>
      </c>
      <c r="AW221" s="13" t="s">
        <v>26</v>
      </c>
      <c r="AX221" s="13" t="s">
        <v>71</v>
      </c>
      <c r="AY221" s="160" t="s">
        <v>108</v>
      </c>
    </row>
    <row r="222" spans="1:65" s="13" customFormat="1">
      <c r="B222" s="158"/>
      <c r="D222" s="159" t="s">
        <v>236</v>
      </c>
      <c r="E222" s="160" t="s">
        <v>1</v>
      </c>
      <c r="F222" s="161" t="s">
        <v>404</v>
      </c>
      <c r="H222" s="162">
        <v>6.2E-2</v>
      </c>
      <c r="L222" s="158"/>
      <c r="M222" s="163"/>
      <c r="N222" s="164"/>
      <c r="O222" s="164"/>
      <c r="P222" s="164"/>
      <c r="Q222" s="164"/>
      <c r="R222" s="164"/>
      <c r="S222" s="164"/>
      <c r="T222" s="165"/>
      <c r="AT222" s="160" t="s">
        <v>236</v>
      </c>
      <c r="AU222" s="160" t="s">
        <v>116</v>
      </c>
      <c r="AV222" s="13" t="s">
        <v>116</v>
      </c>
      <c r="AW222" s="13" t="s">
        <v>26</v>
      </c>
      <c r="AX222" s="13" t="s">
        <v>71</v>
      </c>
      <c r="AY222" s="160" t="s">
        <v>108</v>
      </c>
    </row>
    <row r="223" spans="1:65" s="13" customFormat="1">
      <c r="B223" s="158"/>
      <c r="D223" s="159" t="s">
        <v>236</v>
      </c>
      <c r="E223" s="160" t="s">
        <v>1</v>
      </c>
      <c r="F223" s="161" t="s">
        <v>405</v>
      </c>
      <c r="H223" s="162">
        <v>6.0000000000000001E-3</v>
      </c>
      <c r="L223" s="158"/>
      <c r="M223" s="163"/>
      <c r="N223" s="164"/>
      <c r="O223" s="164"/>
      <c r="P223" s="164"/>
      <c r="Q223" s="164"/>
      <c r="R223" s="164"/>
      <c r="S223" s="164"/>
      <c r="T223" s="165"/>
      <c r="AT223" s="160" t="s">
        <v>236</v>
      </c>
      <c r="AU223" s="160" t="s">
        <v>116</v>
      </c>
      <c r="AV223" s="13" t="s">
        <v>116</v>
      </c>
      <c r="AW223" s="13" t="s">
        <v>26</v>
      </c>
      <c r="AX223" s="13" t="s">
        <v>71</v>
      </c>
      <c r="AY223" s="160" t="s">
        <v>108</v>
      </c>
    </row>
    <row r="224" spans="1:65" s="13" customFormat="1">
      <c r="B224" s="158"/>
      <c r="D224" s="159" t="s">
        <v>236</v>
      </c>
      <c r="E224" s="160" t="s">
        <v>1</v>
      </c>
      <c r="F224" s="161" t="s">
        <v>406</v>
      </c>
      <c r="H224" s="162">
        <v>6.0000000000000001E-3</v>
      </c>
      <c r="L224" s="158"/>
      <c r="M224" s="163"/>
      <c r="N224" s="164"/>
      <c r="O224" s="164"/>
      <c r="P224" s="164"/>
      <c r="Q224" s="164"/>
      <c r="R224" s="164"/>
      <c r="S224" s="164"/>
      <c r="T224" s="165"/>
      <c r="AT224" s="160" t="s">
        <v>236</v>
      </c>
      <c r="AU224" s="160" t="s">
        <v>116</v>
      </c>
      <c r="AV224" s="13" t="s">
        <v>116</v>
      </c>
      <c r="AW224" s="13" t="s">
        <v>26</v>
      </c>
      <c r="AX224" s="13" t="s">
        <v>71</v>
      </c>
      <c r="AY224" s="160" t="s">
        <v>108</v>
      </c>
    </row>
    <row r="225" spans="1:65" s="14" customFormat="1">
      <c r="B225" s="166"/>
      <c r="D225" s="159" t="s">
        <v>236</v>
      </c>
      <c r="E225" s="167" t="s">
        <v>1</v>
      </c>
      <c r="F225" s="168" t="s">
        <v>265</v>
      </c>
      <c r="H225" s="169">
        <v>0.33</v>
      </c>
      <c r="L225" s="166"/>
      <c r="M225" s="170"/>
      <c r="N225" s="171"/>
      <c r="O225" s="171"/>
      <c r="P225" s="171"/>
      <c r="Q225" s="171"/>
      <c r="R225" s="171"/>
      <c r="S225" s="171"/>
      <c r="T225" s="172"/>
      <c r="AT225" s="167" t="s">
        <v>236</v>
      </c>
      <c r="AU225" s="167" t="s">
        <v>116</v>
      </c>
      <c r="AV225" s="14" t="s">
        <v>115</v>
      </c>
      <c r="AW225" s="14" t="s">
        <v>26</v>
      </c>
      <c r="AX225" s="14" t="s">
        <v>79</v>
      </c>
      <c r="AY225" s="167" t="s">
        <v>108</v>
      </c>
    </row>
    <row r="226" spans="1:65" s="2" customFormat="1" ht="24.2" customHeight="1">
      <c r="A226" s="28"/>
      <c r="B226" s="135"/>
      <c r="C226" s="149" t="s">
        <v>407</v>
      </c>
      <c r="D226" s="149" t="s">
        <v>231</v>
      </c>
      <c r="E226" s="150" t="s">
        <v>408</v>
      </c>
      <c r="F226" s="151" t="s">
        <v>409</v>
      </c>
      <c r="G226" s="152" t="s">
        <v>401</v>
      </c>
      <c r="H226" s="153">
        <v>0.33</v>
      </c>
      <c r="I226" s="153"/>
      <c r="J226" s="153"/>
      <c r="K226" s="154"/>
      <c r="L226" s="155"/>
      <c r="M226" s="156" t="s">
        <v>1</v>
      </c>
      <c r="N226" s="157" t="s">
        <v>37</v>
      </c>
      <c r="O226" s="144">
        <v>0</v>
      </c>
      <c r="P226" s="144">
        <f>O226*H226</f>
        <v>0</v>
      </c>
      <c r="Q226" s="144">
        <v>1</v>
      </c>
      <c r="R226" s="144">
        <f>Q226*H226</f>
        <v>0.33</v>
      </c>
      <c r="S226" s="144">
        <v>0</v>
      </c>
      <c r="T226" s="145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46" t="s">
        <v>141</v>
      </c>
      <c r="AT226" s="146" t="s">
        <v>231</v>
      </c>
      <c r="AU226" s="146" t="s">
        <v>116</v>
      </c>
      <c r="AY226" s="16" t="s">
        <v>108</v>
      </c>
      <c r="BE226" s="147">
        <f>IF(N226="základná",J226,0)</f>
        <v>0</v>
      </c>
      <c r="BF226" s="147">
        <f>IF(N226="znížená",J226,0)</f>
        <v>0</v>
      </c>
      <c r="BG226" s="147">
        <f>IF(N226="zákl. prenesená",J226,0)</f>
        <v>0</v>
      </c>
      <c r="BH226" s="147">
        <f>IF(N226="zníž. prenesená",J226,0)</f>
        <v>0</v>
      </c>
      <c r="BI226" s="147">
        <f>IF(N226="nulová",J226,0)</f>
        <v>0</v>
      </c>
      <c r="BJ226" s="16" t="s">
        <v>116</v>
      </c>
      <c r="BK226" s="148">
        <f>ROUND(I226*H226,3)</f>
        <v>0</v>
      </c>
      <c r="BL226" s="16" t="s">
        <v>115</v>
      </c>
      <c r="BM226" s="146" t="s">
        <v>410</v>
      </c>
    </row>
    <row r="227" spans="1:65" s="2" customFormat="1" ht="24.2" customHeight="1">
      <c r="A227" s="28"/>
      <c r="B227" s="135"/>
      <c r="C227" s="136" t="s">
        <v>411</v>
      </c>
      <c r="D227" s="136" t="s">
        <v>111</v>
      </c>
      <c r="E227" s="137" t="s">
        <v>412</v>
      </c>
      <c r="F227" s="138" t="s">
        <v>413</v>
      </c>
      <c r="G227" s="139" t="s">
        <v>401</v>
      </c>
      <c r="H227" s="140">
        <v>4.0000000000000001E-3</v>
      </c>
      <c r="I227" s="140"/>
      <c r="J227" s="140"/>
      <c r="K227" s="141"/>
      <c r="L227" s="29"/>
      <c r="M227" s="142" t="s">
        <v>1</v>
      </c>
      <c r="N227" s="143" t="s">
        <v>37</v>
      </c>
      <c r="O227" s="144">
        <v>92.738</v>
      </c>
      <c r="P227" s="144">
        <f>O227*H227</f>
        <v>0.370952</v>
      </c>
      <c r="Q227" s="144">
        <v>0</v>
      </c>
      <c r="R227" s="144">
        <f>Q227*H227</f>
        <v>0</v>
      </c>
      <c r="S227" s="144">
        <v>0</v>
      </c>
      <c r="T227" s="145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46" t="s">
        <v>115</v>
      </c>
      <c r="AT227" s="146" t="s">
        <v>111</v>
      </c>
      <c r="AU227" s="146" t="s">
        <v>116</v>
      </c>
      <c r="AY227" s="16" t="s">
        <v>108</v>
      </c>
      <c r="BE227" s="147">
        <f>IF(N227="základná",J227,0)</f>
        <v>0</v>
      </c>
      <c r="BF227" s="147">
        <f>IF(N227="znížená",J227,0)</f>
        <v>0</v>
      </c>
      <c r="BG227" s="147">
        <f>IF(N227="zákl. prenesená",J227,0)</f>
        <v>0</v>
      </c>
      <c r="BH227" s="147">
        <f>IF(N227="zníž. prenesená",J227,0)</f>
        <v>0</v>
      </c>
      <c r="BI227" s="147">
        <f>IF(N227="nulová",J227,0)</f>
        <v>0</v>
      </c>
      <c r="BJ227" s="16" t="s">
        <v>116</v>
      </c>
      <c r="BK227" s="148">
        <f>ROUND(I227*H227,3)</f>
        <v>0</v>
      </c>
      <c r="BL227" s="16" t="s">
        <v>115</v>
      </c>
      <c r="BM227" s="146" t="s">
        <v>414</v>
      </c>
    </row>
    <row r="228" spans="1:65" s="13" customFormat="1">
      <c r="B228" s="158"/>
      <c r="D228" s="159" t="s">
        <v>236</v>
      </c>
      <c r="E228" s="160" t="s">
        <v>1</v>
      </c>
      <c r="F228" s="161" t="s">
        <v>415</v>
      </c>
      <c r="H228" s="162">
        <v>4.0000000000000001E-3</v>
      </c>
      <c r="L228" s="158"/>
      <c r="M228" s="163"/>
      <c r="N228" s="164"/>
      <c r="O228" s="164"/>
      <c r="P228" s="164"/>
      <c r="Q228" s="164"/>
      <c r="R228" s="164"/>
      <c r="S228" s="164"/>
      <c r="T228" s="165"/>
      <c r="AT228" s="160" t="s">
        <v>236</v>
      </c>
      <c r="AU228" s="160" t="s">
        <v>116</v>
      </c>
      <c r="AV228" s="13" t="s">
        <v>116</v>
      </c>
      <c r="AW228" s="13" t="s">
        <v>26</v>
      </c>
      <c r="AX228" s="13" t="s">
        <v>71</v>
      </c>
      <c r="AY228" s="160" t="s">
        <v>108</v>
      </c>
    </row>
    <row r="229" spans="1:65" s="14" customFormat="1">
      <c r="B229" s="166"/>
      <c r="D229" s="159" t="s">
        <v>236</v>
      </c>
      <c r="E229" s="167" t="s">
        <v>1</v>
      </c>
      <c r="F229" s="168" t="s">
        <v>265</v>
      </c>
      <c r="H229" s="169">
        <v>4.0000000000000001E-3</v>
      </c>
      <c r="L229" s="166"/>
      <c r="M229" s="170"/>
      <c r="N229" s="171"/>
      <c r="O229" s="171"/>
      <c r="P229" s="171"/>
      <c r="Q229" s="171"/>
      <c r="R229" s="171"/>
      <c r="S229" s="171"/>
      <c r="T229" s="172"/>
      <c r="AT229" s="167" t="s">
        <v>236</v>
      </c>
      <c r="AU229" s="167" t="s">
        <v>116</v>
      </c>
      <c r="AV229" s="14" t="s">
        <v>115</v>
      </c>
      <c r="AW229" s="14" t="s">
        <v>26</v>
      </c>
      <c r="AX229" s="14" t="s">
        <v>79</v>
      </c>
      <c r="AY229" s="167" t="s">
        <v>108</v>
      </c>
    </row>
    <row r="230" spans="1:65" s="2" customFormat="1" ht="14.45" customHeight="1">
      <c r="A230" s="28"/>
      <c r="B230" s="135"/>
      <c r="C230" s="149" t="s">
        <v>416</v>
      </c>
      <c r="D230" s="149" t="s">
        <v>231</v>
      </c>
      <c r="E230" s="150" t="s">
        <v>417</v>
      </c>
      <c r="F230" s="151" t="s">
        <v>418</v>
      </c>
      <c r="G230" s="152" t="s">
        <v>401</v>
      </c>
      <c r="H230" s="153">
        <v>4.0000000000000001E-3</v>
      </c>
      <c r="I230" s="153"/>
      <c r="J230" s="153"/>
      <c r="K230" s="154"/>
      <c r="L230" s="155"/>
      <c r="M230" s="156" t="s">
        <v>1</v>
      </c>
      <c r="N230" s="157" t="s">
        <v>37</v>
      </c>
      <c r="O230" s="144">
        <v>0</v>
      </c>
      <c r="P230" s="144">
        <f>O230*H230</f>
        <v>0</v>
      </c>
      <c r="Q230" s="144">
        <v>1</v>
      </c>
      <c r="R230" s="144">
        <f>Q230*H230</f>
        <v>4.0000000000000001E-3</v>
      </c>
      <c r="S230" s="144">
        <v>0</v>
      </c>
      <c r="T230" s="145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46" t="s">
        <v>141</v>
      </c>
      <c r="AT230" s="146" t="s">
        <v>231</v>
      </c>
      <c r="AU230" s="146" t="s">
        <v>116</v>
      </c>
      <c r="AY230" s="16" t="s">
        <v>108</v>
      </c>
      <c r="BE230" s="147">
        <f>IF(N230="základná",J230,0)</f>
        <v>0</v>
      </c>
      <c r="BF230" s="147">
        <f>IF(N230="znížená",J230,0)</f>
        <v>0</v>
      </c>
      <c r="BG230" s="147">
        <f>IF(N230="zákl. prenesená",J230,0)</f>
        <v>0</v>
      </c>
      <c r="BH230" s="147">
        <f>IF(N230="zníž. prenesená",J230,0)</f>
        <v>0</v>
      </c>
      <c r="BI230" s="147">
        <f>IF(N230="nulová",J230,0)</f>
        <v>0</v>
      </c>
      <c r="BJ230" s="16" t="s">
        <v>116</v>
      </c>
      <c r="BK230" s="148">
        <f>ROUND(I230*H230,3)</f>
        <v>0</v>
      </c>
      <c r="BL230" s="16" t="s">
        <v>115</v>
      </c>
      <c r="BM230" s="146" t="s">
        <v>419</v>
      </c>
    </row>
    <row r="231" spans="1:65" s="13" customFormat="1">
      <c r="B231" s="158"/>
      <c r="D231" s="159" t="s">
        <v>236</v>
      </c>
      <c r="F231" s="161" t="s">
        <v>420</v>
      </c>
      <c r="H231" s="162">
        <v>4.0000000000000001E-3</v>
      </c>
      <c r="L231" s="158"/>
      <c r="M231" s="163"/>
      <c r="N231" s="164"/>
      <c r="O231" s="164"/>
      <c r="P231" s="164"/>
      <c r="Q231" s="164"/>
      <c r="R231" s="164"/>
      <c r="S231" s="164"/>
      <c r="T231" s="165"/>
      <c r="AT231" s="160" t="s">
        <v>236</v>
      </c>
      <c r="AU231" s="160" t="s">
        <v>116</v>
      </c>
      <c r="AV231" s="13" t="s">
        <v>116</v>
      </c>
      <c r="AW231" s="13" t="s">
        <v>3</v>
      </c>
      <c r="AX231" s="13" t="s">
        <v>79</v>
      </c>
      <c r="AY231" s="160" t="s">
        <v>108</v>
      </c>
    </row>
    <row r="232" spans="1:65" s="2" customFormat="1" ht="24.2" customHeight="1">
      <c r="A232" s="28"/>
      <c r="B232" s="135"/>
      <c r="C232" s="136" t="s">
        <v>421</v>
      </c>
      <c r="D232" s="136" t="s">
        <v>111</v>
      </c>
      <c r="E232" s="137" t="s">
        <v>422</v>
      </c>
      <c r="F232" s="138" t="s">
        <v>423</v>
      </c>
      <c r="G232" s="139" t="s">
        <v>216</v>
      </c>
      <c r="H232" s="140">
        <v>21.411000000000001</v>
      </c>
      <c r="I232" s="140"/>
      <c r="J232" s="140"/>
      <c r="K232" s="141"/>
      <c r="L232" s="29"/>
      <c r="M232" s="142" t="s">
        <v>1</v>
      </c>
      <c r="N232" s="143" t="s">
        <v>37</v>
      </c>
      <c r="O232" s="144">
        <v>0.91</v>
      </c>
      <c r="P232" s="144">
        <f>O232*H232</f>
        <v>19.484010000000001</v>
      </c>
      <c r="Q232" s="144">
        <v>0</v>
      </c>
      <c r="R232" s="144">
        <f>Q232*H232</f>
        <v>0</v>
      </c>
      <c r="S232" s="144">
        <v>0</v>
      </c>
      <c r="T232" s="145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46" t="s">
        <v>115</v>
      </c>
      <c r="AT232" s="146" t="s">
        <v>111</v>
      </c>
      <c r="AU232" s="146" t="s">
        <v>116</v>
      </c>
      <c r="AY232" s="16" t="s">
        <v>108</v>
      </c>
      <c r="BE232" s="147">
        <f>IF(N232="základná",J232,0)</f>
        <v>0</v>
      </c>
      <c r="BF232" s="147">
        <f>IF(N232="znížená",J232,0)</f>
        <v>0</v>
      </c>
      <c r="BG232" s="147">
        <f>IF(N232="zákl. prenesená",J232,0)</f>
        <v>0</v>
      </c>
      <c r="BH232" s="147">
        <f>IF(N232="zníž. prenesená",J232,0)</f>
        <v>0</v>
      </c>
      <c r="BI232" s="147">
        <f>IF(N232="nulová",J232,0)</f>
        <v>0</v>
      </c>
      <c r="BJ232" s="16" t="s">
        <v>116</v>
      </c>
      <c r="BK232" s="148">
        <f>ROUND(I232*H232,3)</f>
        <v>0</v>
      </c>
      <c r="BL232" s="16" t="s">
        <v>115</v>
      </c>
      <c r="BM232" s="146" t="s">
        <v>424</v>
      </c>
    </row>
    <row r="233" spans="1:65" s="13" customFormat="1">
      <c r="B233" s="158"/>
      <c r="D233" s="159" t="s">
        <v>236</v>
      </c>
      <c r="E233" s="160" t="s">
        <v>1</v>
      </c>
      <c r="F233" s="161" t="s">
        <v>425</v>
      </c>
      <c r="H233" s="162">
        <v>9.1259999999999994</v>
      </c>
      <c r="L233" s="158"/>
      <c r="M233" s="163"/>
      <c r="N233" s="164"/>
      <c r="O233" s="164"/>
      <c r="P233" s="164"/>
      <c r="Q233" s="164"/>
      <c r="R233" s="164"/>
      <c r="S233" s="164"/>
      <c r="T233" s="165"/>
      <c r="AT233" s="160" t="s">
        <v>236</v>
      </c>
      <c r="AU233" s="160" t="s">
        <v>116</v>
      </c>
      <c r="AV233" s="13" t="s">
        <v>116</v>
      </c>
      <c r="AW233" s="13" t="s">
        <v>26</v>
      </c>
      <c r="AX233" s="13" t="s">
        <v>71</v>
      </c>
      <c r="AY233" s="160" t="s">
        <v>108</v>
      </c>
    </row>
    <row r="234" spans="1:65" s="13" customFormat="1">
      <c r="B234" s="158"/>
      <c r="D234" s="159" t="s">
        <v>236</v>
      </c>
      <c r="E234" s="160" t="s">
        <v>1</v>
      </c>
      <c r="F234" s="161" t="s">
        <v>426</v>
      </c>
      <c r="H234" s="162">
        <v>9.6349999999999998</v>
      </c>
      <c r="L234" s="158"/>
      <c r="M234" s="163"/>
      <c r="N234" s="164"/>
      <c r="O234" s="164"/>
      <c r="P234" s="164"/>
      <c r="Q234" s="164"/>
      <c r="R234" s="164"/>
      <c r="S234" s="164"/>
      <c r="T234" s="165"/>
      <c r="AT234" s="160" t="s">
        <v>236</v>
      </c>
      <c r="AU234" s="160" t="s">
        <v>116</v>
      </c>
      <c r="AV234" s="13" t="s">
        <v>116</v>
      </c>
      <c r="AW234" s="13" t="s">
        <v>26</v>
      </c>
      <c r="AX234" s="13" t="s">
        <v>71</v>
      </c>
      <c r="AY234" s="160" t="s">
        <v>108</v>
      </c>
    </row>
    <row r="235" spans="1:65" s="13" customFormat="1">
      <c r="B235" s="158"/>
      <c r="D235" s="159" t="s">
        <v>236</v>
      </c>
      <c r="E235" s="160" t="s">
        <v>1</v>
      </c>
      <c r="F235" s="161" t="s">
        <v>427</v>
      </c>
      <c r="H235" s="162">
        <v>2.65</v>
      </c>
      <c r="L235" s="158"/>
      <c r="M235" s="163"/>
      <c r="N235" s="164"/>
      <c r="O235" s="164"/>
      <c r="P235" s="164"/>
      <c r="Q235" s="164"/>
      <c r="R235" s="164"/>
      <c r="S235" s="164"/>
      <c r="T235" s="165"/>
      <c r="AT235" s="160" t="s">
        <v>236</v>
      </c>
      <c r="AU235" s="160" t="s">
        <v>116</v>
      </c>
      <c r="AV235" s="13" t="s">
        <v>116</v>
      </c>
      <c r="AW235" s="13" t="s">
        <v>26</v>
      </c>
      <c r="AX235" s="13" t="s">
        <v>71</v>
      </c>
      <c r="AY235" s="160" t="s">
        <v>108</v>
      </c>
    </row>
    <row r="236" spans="1:65" s="14" customFormat="1">
      <c r="B236" s="166"/>
      <c r="D236" s="159" t="s">
        <v>236</v>
      </c>
      <c r="E236" s="167" t="s">
        <v>1</v>
      </c>
      <c r="F236" s="168" t="s">
        <v>265</v>
      </c>
      <c r="H236" s="169">
        <v>21.411000000000001</v>
      </c>
      <c r="L236" s="166"/>
      <c r="M236" s="170"/>
      <c r="N236" s="171"/>
      <c r="O236" s="171"/>
      <c r="P236" s="171"/>
      <c r="Q236" s="171"/>
      <c r="R236" s="171"/>
      <c r="S236" s="171"/>
      <c r="T236" s="172"/>
      <c r="AT236" s="167" t="s">
        <v>236</v>
      </c>
      <c r="AU236" s="167" t="s">
        <v>116</v>
      </c>
      <c r="AV236" s="14" t="s">
        <v>115</v>
      </c>
      <c r="AW236" s="14" t="s">
        <v>26</v>
      </c>
      <c r="AX236" s="14" t="s">
        <v>79</v>
      </c>
      <c r="AY236" s="167" t="s">
        <v>108</v>
      </c>
    </row>
    <row r="237" spans="1:65" s="12" customFormat="1" ht="22.9" customHeight="1">
      <c r="B237" s="123"/>
      <c r="D237" s="124" t="s">
        <v>70</v>
      </c>
      <c r="E237" s="133" t="s">
        <v>428</v>
      </c>
      <c r="F237" s="133" t="s">
        <v>429</v>
      </c>
      <c r="J237" s="134"/>
      <c r="L237" s="123"/>
      <c r="M237" s="127"/>
      <c r="N237" s="128"/>
      <c r="O237" s="128"/>
      <c r="P237" s="129">
        <f>SUM(P238:P355)</f>
        <v>0</v>
      </c>
      <c r="Q237" s="128"/>
      <c r="R237" s="129">
        <f>SUM(R238:R355)</f>
        <v>31.201000000000001</v>
      </c>
      <c r="S237" s="128"/>
      <c r="T237" s="130">
        <f>SUM(T238:T355)</f>
        <v>0</v>
      </c>
      <c r="AR237" s="124" t="s">
        <v>79</v>
      </c>
      <c r="AT237" s="131" t="s">
        <v>70</v>
      </c>
      <c r="AU237" s="131" t="s">
        <v>79</v>
      </c>
      <c r="AY237" s="124" t="s">
        <v>108</v>
      </c>
      <c r="BK237" s="132">
        <f>SUM(BK238:BK355)</f>
        <v>0</v>
      </c>
    </row>
    <row r="238" spans="1:65" s="2" customFormat="1" ht="14.45" customHeight="1">
      <c r="A238" s="28"/>
      <c r="B238" s="135"/>
      <c r="C238" s="149" t="s">
        <v>430</v>
      </c>
      <c r="D238" s="149" t="s">
        <v>231</v>
      </c>
      <c r="E238" s="150" t="s">
        <v>431</v>
      </c>
      <c r="F238" s="151" t="s">
        <v>432</v>
      </c>
      <c r="G238" s="152" t="s">
        <v>124</v>
      </c>
      <c r="H238" s="153">
        <v>897</v>
      </c>
      <c r="I238" s="153"/>
      <c r="J238" s="153"/>
      <c r="K238" s="154"/>
      <c r="L238" s="155"/>
      <c r="M238" s="156" t="s">
        <v>1</v>
      </c>
      <c r="N238" s="157" t="s">
        <v>37</v>
      </c>
      <c r="O238" s="144">
        <v>0</v>
      </c>
      <c r="P238" s="144">
        <f t="shared" ref="P238:P269" si="27">O238*H238</f>
        <v>0</v>
      </c>
      <c r="Q238" s="144">
        <v>0</v>
      </c>
      <c r="R238" s="144">
        <f t="shared" ref="R238:R269" si="28">Q238*H238</f>
        <v>0</v>
      </c>
      <c r="S238" s="144">
        <v>0</v>
      </c>
      <c r="T238" s="145">
        <f t="shared" ref="T238:T269" si="29"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46" t="s">
        <v>141</v>
      </c>
      <c r="AT238" s="146" t="s">
        <v>231</v>
      </c>
      <c r="AU238" s="146" t="s">
        <v>116</v>
      </c>
      <c r="AY238" s="16" t="s">
        <v>108</v>
      </c>
      <c r="BE238" s="147">
        <f t="shared" ref="BE238:BE269" si="30">IF(N238="základná",J238,0)</f>
        <v>0</v>
      </c>
      <c r="BF238" s="147">
        <f t="shared" ref="BF238:BF269" si="31">IF(N238="znížená",J238,0)</f>
        <v>0</v>
      </c>
      <c r="BG238" s="147">
        <f t="shared" ref="BG238:BG269" si="32">IF(N238="zákl. prenesená",J238,0)</f>
        <v>0</v>
      </c>
      <c r="BH238" s="147">
        <f t="shared" ref="BH238:BH269" si="33">IF(N238="zníž. prenesená",J238,0)</f>
        <v>0</v>
      </c>
      <c r="BI238" s="147">
        <f t="shared" ref="BI238:BI269" si="34">IF(N238="nulová",J238,0)</f>
        <v>0</v>
      </c>
      <c r="BJ238" s="16" t="s">
        <v>116</v>
      </c>
      <c r="BK238" s="148">
        <f t="shared" ref="BK238:BK269" si="35">ROUND(I238*H238,3)</f>
        <v>0</v>
      </c>
      <c r="BL238" s="16" t="s">
        <v>115</v>
      </c>
      <c r="BM238" s="146" t="s">
        <v>433</v>
      </c>
    </row>
    <row r="239" spans="1:65" s="2" customFormat="1" ht="14.45" customHeight="1">
      <c r="A239" s="28"/>
      <c r="B239" s="135"/>
      <c r="C239" s="149" t="s">
        <v>434</v>
      </c>
      <c r="D239" s="149" t="s">
        <v>231</v>
      </c>
      <c r="E239" s="150" t="s">
        <v>435</v>
      </c>
      <c r="F239" s="151" t="s">
        <v>436</v>
      </c>
      <c r="G239" s="152" t="s">
        <v>124</v>
      </c>
      <c r="H239" s="153">
        <v>108</v>
      </c>
      <c r="I239" s="153"/>
      <c r="J239" s="153"/>
      <c r="K239" s="154"/>
      <c r="L239" s="155"/>
      <c r="M239" s="156" t="s">
        <v>1</v>
      </c>
      <c r="N239" s="157" t="s">
        <v>37</v>
      </c>
      <c r="O239" s="144">
        <v>0</v>
      </c>
      <c r="P239" s="144">
        <f t="shared" si="27"/>
        <v>0</v>
      </c>
      <c r="Q239" s="144">
        <v>0</v>
      </c>
      <c r="R239" s="144">
        <f t="shared" si="28"/>
        <v>0</v>
      </c>
      <c r="S239" s="144">
        <v>0</v>
      </c>
      <c r="T239" s="145">
        <f t="shared" si="29"/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46" t="s">
        <v>141</v>
      </c>
      <c r="AT239" s="146" t="s">
        <v>231</v>
      </c>
      <c r="AU239" s="146" t="s">
        <v>116</v>
      </c>
      <c r="AY239" s="16" t="s">
        <v>108</v>
      </c>
      <c r="BE239" s="147">
        <f t="shared" si="30"/>
        <v>0</v>
      </c>
      <c r="BF239" s="147">
        <f t="shared" si="31"/>
        <v>0</v>
      </c>
      <c r="BG239" s="147">
        <f t="shared" si="32"/>
        <v>0</v>
      </c>
      <c r="BH239" s="147">
        <f t="shared" si="33"/>
        <v>0</v>
      </c>
      <c r="BI239" s="147">
        <f t="shared" si="34"/>
        <v>0</v>
      </c>
      <c r="BJ239" s="16" t="s">
        <v>116</v>
      </c>
      <c r="BK239" s="148">
        <f t="shared" si="35"/>
        <v>0</v>
      </c>
      <c r="BL239" s="16" t="s">
        <v>115</v>
      </c>
      <c r="BM239" s="146" t="s">
        <v>437</v>
      </c>
    </row>
    <row r="240" spans="1:65" s="2" customFormat="1" ht="14.45" customHeight="1">
      <c r="A240" s="28"/>
      <c r="B240" s="135"/>
      <c r="C240" s="149" t="s">
        <v>438</v>
      </c>
      <c r="D240" s="149" t="s">
        <v>231</v>
      </c>
      <c r="E240" s="150" t="s">
        <v>439</v>
      </c>
      <c r="F240" s="151" t="s">
        <v>440</v>
      </c>
      <c r="G240" s="152" t="s">
        <v>124</v>
      </c>
      <c r="H240" s="153">
        <v>14</v>
      </c>
      <c r="I240" s="153"/>
      <c r="J240" s="153"/>
      <c r="K240" s="154"/>
      <c r="L240" s="155"/>
      <c r="M240" s="156" t="s">
        <v>1</v>
      </c>
      <c r="N240" s="157" t="s">
        <v>37</v>
      </c>
      <c r="O240" s="144">
        <v>0</v>
      </c>
      <c r="P240" s="144">
        <f t="shared" si="27"/>
        <v>0</v>
      </c>
      <c r="Q240" s="144">
        <v>0</v>
      </c>
      <c r="R240" s="144">
        <f t="shared" si="28"/>
        <v>0</v>
      </c>
      <c r="S240" s="144">
        <v>0</v>
      </c>
      <c r="T240" s="145">
        <f t="shared" si="29"/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46" t="s">
        <v>141</v>
      </c>
      <c r="AT240" s="146" t="s">
        <v>231</v>
      </c>
      <c r="AU240" s="146" t="s">
        <v>116</v>
      </c>
      <c r="AY240" s="16" t="s">
        <v>108</v>
      </c>
      <c r="BE240" s="147">
        <f t="shared" si="30"/>
        <v>0</v>
      </c>
      <c r="BF240" s="147">
        <f t="shared" si="31"/>
        <v>0</v>
      </c>
      <c r="BG240" s="147">
        <f t="shared" si="32"/>
        <v>0</v>
      </c>
      <c r="BH240" s="147">
        <f t="shared" si="33"/>
        <v>0</v>
      </c>
      <c r="BI240" s="147">
        <f t="shared" si="34"/>
        <v>0</v>
      </c>
      <c r="BJ240" s="16" t="s">
        <v>116</v>
      </c>
      <c r="BK240" s="148">
        <f t="shared" si="35"/>
        <v>0</v>
      </c>
      <c r="BL240" s="16" t="s">
        <v>115</v>
      </c>
      <c r="BM240" s="146" t="s">
        <v>441</v>
      </c>
    </row>
    <row r="241" spans="1:65" s="2" customFormat="1" ht="14.45" customHeight="1">
      <c r="A241" s="28"/>
      <c r="B241" s="135"/>
      <c r="C241" s="149" t="s">
        <v>442</v>
      </c>
      <c r="D241" s="149" t="s">
        <v>231</v>
      </c>
      <c r="E241" s="150" t="s">
        <v>443</v>
      </c>
      <c r="F241" s="151" t="s">
        <v>444</v>
      </c>
      <c r="G241" s="152" t="s">
        <v>124</v>
      </c>
      <c r="H241" s="153">
        <v>120</v>
      </c>
      <c r="I241" s="153"/>
      <c r="J241" s="153"/>
      <c r="K241" s="154"/>
      <c r="L241" s="155"/>
      <c r="M241" s="156" t="s">
        <v>1</v>
      </c>
      <c r="N241" s="157" t="s">
        <v>37</v>
      </c>
      <c r="O241" s="144">
        <v>0</v>
      </c>
      <c r="P241" s="144">
        <f t="shared" si="27"/>
        <v>0</v>
      </c>
      <c r="Q241" s="144">
        <v>0</v>
      </c>
      <c r="R241" s="144">
        <f t="shared" si="28"/>
        <v>0</v>
      </c>
      <c r="S241" s="144">
        <v>0</v>
      </c>
      <c r="T241" s="145">
        <f t="shared" si="29"/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46" t="s">
        <v>141</v>
      </c>
      <c r="AT241" s="146" t="s">
        <v>231</v>
      </c>
      <c r="AU241" s="146" t="s">
        <v>116</v>
      </c>
      <c r="AY241" s="16" t="s">
        <v>108</v>
      </c>
      <c r="BE241" s="147">
        <f t="shared" si="30"/>
        <v>0</v>
      </c>
      <c r="BF241" s="147">
        <f t="shared" si="31"/>
        <v>0</v>
      </c>
      <c r="BG241" s="147">
        <f t="shared" si="32"/>
        <v>0</v>
      </c>
      <c r="BH241" s="147">
        <f t="shared" si="33"/>
        <v>0</v>
      </c>
      <c r="BI241" s="147">
        <f t="shared" si="34"/>
        <v>0</v>
      </c>
      <c r="BJ241" s="16" t="s">
        <v>116</v>
      </c>
      <c r="BK241" s="148">
        <f t="shared" si="35"/>
        <v>0</v>
      </c>
      <c r="BL241" s="16" t="s">
        <v>115</v>
      </c>
      <c r="BM241" s="146" t="s">
        <v>445</v>
      </c>
    </row>
    <row r="242" spans="1:65" s="2" customFormat="1" ht="14.45" customHeight="1">
      <c r="A242" s="28"/>
      <c r="B242" s="135"/>
      <c r="C242" s="149" t="s">
        <v>446</v>
      </c>
      <c r="D242" s="149" t="s">
        <v>231</v>
      </c>
      <c r="E242" s="150" t="s">
        <v>447</v>
      </c>
      <c r="F242" s="151" t="s">
        <v>448</v>
      </c>
      <c r="G242" s="152" t="s">
        <v>124</v>
      </c>
      <c r="H242" s="153">
        <v>1885</v>
      </c>
      <c r="I242" s="153"/>
      <c r="J242" s="153"/>
      <c r="K242" s="154"/>
      <c r="L242" s="155"/>
      <c r="M242" s="156" t="s">
        <v>1</v>
      </c>
      <c r="N242" s="157" t="s">
        <v>37</v>
      </c>
      <c r="O242" s="144">
        <v>0</v>
      </c>
      <c r="P242" s="144">
        <f t="shared" si="27"/>
        <v>0</v>
      </c>
      <c r="Q242" s="144">
        <v>0</v>
      </c>
      <c r="R242" s="144">
        <f t="shared" si="28"/>
        <v>0</v>
      </c>
      <c r="S242" s="144">
        <v>0</v>
      </c>
      <c r="T242" s="145">
        <f t="shared" si="29"/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46" t="s">
        <v>141</v>
      </c>
      <c r="AT242" s="146" t="s">
        <v>231</v>
      </c>
      <c r="AU242" s="146" t="s">
        <v>116</v>
      </c>
      <c r="AY242" s="16" t="s">
        <v>108</v>
      </c>
      <c r="BE242" s="147">
        <f t="shared" si="30"/>
        <v>0</v>
      </c>
      <c r="BF242" s="147">
        <f t="shared" si="31"/>
        <v>0</v>
      </c>
      <c r="BG242" s="147">
        <f t="shared" si="32"/>
        <v>0</v>
      </c>
      <c r="BH242" s="147">
        <f t="shared" si="33"/>
        <v>0</v>
      </c>
      <c r="BI242" s="147">
        <f t="shared" si="34"/>
        <v>0</v>
      </c>
      <c r="BJ242" s="16" t="s">
        <v>116</v>
      </c>
      <c r="BK242" s="148">
        <f t="shared" si="35"/>
        <v>0</v>
      </c>
      <c r="BL242" s="16" t="s">
        <v>115</v>
      </c>
      <c r="BM242" s="146" t="s">
        <v>449</v>
      </c>
    </row>
    <row r="243" spans="1:65" s="2" customFormat="1" ht="14.45" customHeight="1">
      <c r="A243" s="28"/>
      <c r="B243" s="135"/>
      <c r="C243" s="149" t="s">
        <v>450</v>
      </c>
      <c r="D243" s="149" t="s">
        <v>231</v>
      </c>
      <c r="E243" s="150" t="s">
        <v>451</v>
      </c>
      <c r="F243" s="151" t="s">
        <v>452</v>
      </c>
      <c r="G243" s="152" t="s">
        <v>124</v>
      </c>
      <c r="H243" s="153">
        <v>1022</v>
      </c>
      <c r="I243" s="153"/>
      <c r="J243" s="153"/>
      <c r="K243" s="154"/>
      <c r="L243" s="155"/>
      <c r="M243" s="156" t="s">
        <v>1</v>
      </c>
      <c r="N243" s="157" t="s">
        <v>37</v>
      </c>
      <c r="O243" s="144">
        <v>0</v>
      </c>
      <c r="P243" s="144">
        <f t="shared" si="27"/>
        <v>0</v>
      </c>
      <c r="Q243" s="144">
        <v>0</v>
      </c>
      <c r="R243" s="144">
        <f t="shared" si="28"/>
        <v>0</v>
      </c>
      <c r="S243" s="144">
        <v>0</v>
      </c>
      <c r="T243" s="145">
        <f t="shared" si="29"/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46" t="s">
        <v>141</v>
      </c>
      <c r="AT243" s="146" t="s">
        <v>231</v>
      </c>
      <c r="AU243" s="146" t="s">
        <v>116</v>
      </c>
      <c r="AY243" s="16" t="s">
        <v>108</v>
      </c>
      <c r="BE243" s="147">
        <f t="shared" si="30"/>
        <v>0</v>
      </c>
      <c r="BF243" s="147">
        <f t="shared" si="31"/>
        <v>0</v>
      </c>
      <c r="BG243" s="147">
        <f t="shared" si="32"/>
        <v>0</v>
      </c>
      <c r="BH243" s="147">
        <f t="shared" si="33"/>
        <v>0</v>
      </c>
      <c r="BI243" s="147">
        <f t="shared" si="34"/>
        <v>0</v>
      </c>
      <c r="BJ243" s="16" t="s">
        <v>116</v>
      </c>
      <c r="BK243" s="148">
        <f t="shared" si="35"/>
        <v>0</v>
      </c>
      <c r="BL243" s="16" t="s">
        <v>115</v>
      </c>
      <c r="BM243" s="146" t="s">
        <v>453</v>
      </c>
    </row>
    <row r="244" spans="1:65" s="2" customFormat="1" ht="14.45" customHeight="1">
      <c r="A244" s="28"/>
      <c r="B244" s="135"/>
      <c r="C244" s="149" t="s">
        <v>454</v>
      </c>
      <c r="D244" s="149" t="s">
        <v>231</v>
      </c>
      <c r="E244" s="150" t="s">
        <v>455</v>
      </c>
      <c r="F244" s="151" t="s">
        <v>456</v>
      </c>
      <c r="G244" s="152" t="s">
        <v>124</v>
      </c>
      <c r="H244" s="153">
        <v>538</v>
      </c>
      <c r="I244" s="153"/>
      <c r="J244" s="153"/>
      <c r="K244" s="154"/>
      <c r="L244" s="155"/>
      <c r="M244" s="156" t="s">
        <v>1</v>
      </c>
      <c r="N244" s="157" t="s">
        <v>37</v>
      </c>
      <c r="O244" s="144">
        <v>0</v>
      </c>
      <c r="P244" s="144">
        <f t="shared" si="27"/>
        <v>0</v>
      </c>
      <c r="Q244" s="144">
        <v>0</v>
      </c>
      <c r="R244" s="144">
        <f t="shared" si="28"/>
        <v>0</v>
      </c>
      <c r="S244" s="144">
        <v>0</v>
      </c>
      <c r="T244" s="145">
        <f t="shared" si="29"/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46" t="s">
        <v>141</v>
      </c>
      <c r="AT244" s="146" t="s">
        <v>231</v>
      </c>
      <c r="AU244" s="146" t="s">
        <v>116</v>
      </c>
      <c r="AY244" s="16" t="s">
        <v>108</v>
      </c>
      <c r="BE244" s="147">
        <f t="shared" si="30"/>
        <v>0</v>
      </c>
      <c r="BF244" s="147">
        <f t="shared" si="31"/>
        <v>0</v>
      </c>
      <c r="BG244" s="147">
        <f t="shared" si="32"/>
        <v>0</v>
      </c>
      <c r="BH244" s="147">
        <f t="shared" si="33"/>
        <v>0</v>
      </c>
      <c r="BI244" s="147">
        <f t="shared" si="34"/>
        <v>0</v>
      </c>
      <c r="BJ244" s="16" t="s">
        <v>116</v>
      </c>
      <c r="BK244" s="148">
        <f t="shared" si="35"/>
        <v>0</v>
      </c>
      <c r="BL244" s="16" t="s">
        <v>115</v>
      </c>
      <c r="BM244" s="146" t="s">
        <v>457</v>
      </c>
    </row>
    <row r="245" spans="1:65" s="2" customFormat="1" ht="14.45" customHeight="1">
      <c r="A245" s="28"/>
      <c r="B245" s="135"/>
      <c r="C245" s="149" t="s">
        <v>458</v>
      </c>
      <c r="D245" s="149" t="s">
        <v>231</v>
      </c>
      <c r="E245" s="150" t="s">
        <v>459</v>
      </c>
      <c r="F245" s="151" t="s">
        <v>460</v>
      </c>
      <c r="G245" s="152" t="s">
        <v>124</v>
      </c>
      <c r="H245" s="153">
        <v>1745</v>
      </c>
      <c r="I245" s="153"/>
      <c r="J245" s="153"/>
      <c r="K245" s="154"/>
      <c r="L245" s="155"/>
      <c r="M245" s="156" t="s">
        <v>1</v>
      </c>
      <c r="N245" s="157" t="s">
        <v>37</v>
      </c>
      <c r="O245" s="144">
        <v>0</v>
      </c>
      <c r="P245" s="144">
        <f t="shared" si="27"/>
        <v>0</v>
      </c>
      <c r="Q245" s="144">
        <v>0</v>
      </c>
      <c r="R245" s="144">
        <f t="shared" si="28"/>
        <v>0</v>
      </c>
      <c r="S245" s="144">
        <v>0</v>
      </c>
      <c r="T245" s="145">
        <f t="shared" si="29"/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46" t="s">
        <v>141</v>
      </c>
      <c r="AT245" s="146" t="s">
        <v>231</v>
      </c>
      <c r="AU245" s="146" t="s">
        <v>116</v>
      </c>
      <c r="AY245" s="16" t="s">
        <v>108</v>
      </c>
      <c r="BE245" s="147">
        <f t="shared" si="30"/>
        <v>0</v>
      </c>
      <c r="BF245" s="147">
        <f t="shared" si="31"/>
        <v>0</v>
      </c>
      <c r="BG245" s="147">
        <f t="shared" si="32"/>
        <v>0</v>
      </c>
      <c r="BH245" s="147">
        <f t="shared" si="33"/>
        <v>0</v>
      </c>
      <c r="BI245" s="147">
        <f t="shared" si="34"/>
        <v>0</v>
      </c>
      <c r="BJ245" s="16" t="s">
        <v>116</v>
      </c>
      <c r="BK245" s="148">
        <f t="shared" si="35"/>
        <v>0</v>
      </c>
      <c r="BL245" s="16" t="s">
        <v>115</v>
      </c>
      <c r="BM245" s="146" t="s">
        <v>461</v>
      </c>
    </row>
    <row r="246" spans="1:65" s="2" customFormat="1" ht="14.45" customHeight="1">
      <c r="A246" s="28"/>
      <c r="B246" s="135"/>
      <c r="C246" s="149" t="s">
        <v>462</v>
      </c>
      <c r="D246" s="149" t="s">
        <v>231</v>
      </c>
      <c r="E246" s="150" t="s">
        <v>463</v>
      </c>
      <c r="F246" s="151" t="s">
        <v>464</v>
      </c>
      <c r="G246" s="152" t="s">
        <v>124</v>
      </c>
      <c r="H246" s="153">
        <v>40</v>
      </c>
      <c r="I246" s="153"/>
      <c r="J246" s="153"/>
      <c r="K246" s="154"/>
      <c r="L246" s="155"/>
      <c r="M246" s="156" t="s">
        <v>1</v>
      </c>
      <c r="N246" s="157" t="s">
        <v>37</v>
      </c>
      <c r="O246" s="144">
        <v>0</v>
      </c>
      <c r="P246" s="144">
        <f t="shared" si="27"/>
        <v>0</v>
      </c>
      <c r="Q246" s="144">
        <v>0</v>
      </c>
      <c r="R246" s="144">
        <f t="shared" si="28"/>
        <v>0</v>
      </c>
      <c r="S246" s="144">
        <v>0</v>
      </c>
      <c r="T246" s="145">
        <f t="shared" si="29"/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46" t="s">
        <v>141</v>
      </c>
      <c r="AT246" s="146" t="s">
        <v>231</v>
      </c>
      <c r="AU246" s="146" t="s">
        <v>116</v>
      </c>
      <c r="AY246" s="16" t="s">
        <v>108</v>
      </c>
      <c r="BE246" s="147">
        <f t="shared" si="30"/>
        <v>0</v>
      </c>
      <c r="BF246" s="147">
        <f t="shared" si="31"/>
        <v>0</v>
      </c>
      <c r="BG246" s="147">
        <f t="shared" si="32"/>
        <v>0</v>
      </c>
      <c r="BH246" s="147">
        <f t="shared" si="33"/>
        <v>0</v>
      </c>
      <c r="BI246" s="147">
        <f t="shared" si="34"/>
        <v>0</v>
      </c>
      <c r="BJ246" s="16" t="s">
        <v>116</v>
      </c>
      <c r="BK246" s="148">
        <f t="shared" si="35"/>
        <v>0</v>
      </c>
      <c r="BL246" s="16" t="s">
        <v>115</v>
      </c>
      <c r="BM246" s="146" t="s">
        <v>465</v>
      </c>
    </row>
    <row r="247" spans="1:65" s="2" customFormat="1" ht="14.45" customHeight="1">
      <c r="A247" s="28"/>
      <c r="B247" s="135"/>
      <c r="C247" s="149" t="s">
        <v>466</v>
      </c>
      <c r="D247" s="149" t="s">
        <v>231</v>
      </c>
      <c r="E247" s="150" t="s">
        <v>467</v>
      </c>
      <c r="F247" s="151" t="s">
        <v>468</v>
      </c>
      <c r="G247" s="152" t="s">
        <v>124</v>
      </c>
      <c r="H247" s="153">
        <v>20</v>
      </c>
      <c r="I247" s="153"/>
      <c r="J247" s="153"/>
      <c r="K247" s="154"/>
      <c r="L247" s="155"/>
      <c r="M247" s="156" t="s">
        <v>1</v>
      </c>
      <c r="N247" s="157" t="s">
        <v>37</v>
      </c>
      <c r="O247" s="144">
        <v>0</v>
      </c>
      <c r="P247" s="144">
        <f t="shared" si="27"/>
        <v>0</v>
      </c>
      <c r="Q247" s="144">
        <v>0</v>
      </c>
      <c r="R247" s="144">
        <f t="shared" si="28"/>
        <v>0</v>
      </c>
      <c r="S247" s="144">
        <v>0</v>
      </c>
      <c r="T247" s="145">
        <f t="shared" si="29"/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46" t="s">
        <v>141</v>
      </c>
      <c r="AT247" s="146" t="s">
        <v>231</v>
      </c>
      <c r="AU247" s="146" t="s">
        <v>116</v>
      </c>
      <c r="AY247" s="16" t="s">
        <v>108</v>
      </c>
      <c r="BE247" s="147">
        <f t="shared" si="30"/>
        <v>0</v>
      </c>
      <c r="BF247" s="147">
        <f t="shared" si="31"/>
        <v>0</v>
      </c>
      <c r="BG247" s="147">
        <f t="shared" si="32"/>
        <v>0</v>
      </c>
      <c r="BH247" s="147">
        <f t="shared" si="33"/>
        <v>0</v>
      </c>
      <c r="BI247" s="147">
        <f t="shared" si="34"/>
        <v>0</v>
      </c>
      <c r="BJ247" s="16" t="s">
        <v>116</v>
      </c>
      <c r="BK247" s="148">
        <f t="shared" si="35"/>
        <v>0</v>
      </c>
      <c r="BL247" s="16" t="s">
        <v>115</v>
      </c>
      <c r="BM247" s="146" t="s">
        <v>469</v>
      </c>
    </row>
    <row r="248" spans="1:65" s="2" customFormat="1" ht="14.45" customHeight="1">
      <c r="A248" s="28"/>
      <c r="B248" s="135"/>
      <c r="C248" s="149" t="s">
        <v>470</v>
      </c>
      <c r="D248" s="149" t="s">
        <v>231</v>
      </c>
      <c r="E248" s="150" t="s">
        <v>471</v>
      </c>
      <c r="F248" s="151" t="s">
        <v>472</v>
      </c>
      <c r="G248" s="152" t="s">
        <v>124</v>
      </c>
      <c r="H248" s="153">
        <v>204</v>
      </c>
      <c r="I248" s="153"/>
      <c r="J248" s="153"/>
      <c r="K248" s="154"/>
      <c r="L248" s="155"/>
      <c r="M248" s="156" t="s">
        <v>1</v>
      </c>
      <c r="N248" s="157" t="s">
        <v>37</v>
      </c>
      <c r="O248" s="144">
        <v>0</v>
      </c>
      <c r="P248" s="144">
        <f t="shared" si="27"/>
        <v>0</v>
      </c>
      <c r="Q248" s="144">
        <v>0</v>
      </c>
      <c r="R248" s="144">
        <f t="shared" si="28"/>
        <v>0</v>
      </c>
      <c r="S248" s="144">
        <v>0</v>
      </c>
      <c r="T248" s="145">
        <f t="shared" si="29"/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46" t="s">
        <v>141</v>
      </c>
      <c r="AT248" s="146" t="s">
        <v>231</v>
      </c>
      <c r="AU248" s="146" t="s">
        <v>116</v>
      </c>
      <c r="AY248" s="16" t="s">
        <v>108</v>
      </c>
      <c r="BE248" s="147">
        <f t="shared" si="30"/>
        <v>0</v>
      </c>
      <c r="BF248" s="147">
        <f t="shared" si="31"/>
        <v>0</v>
      </c>
      <c r="BG248" s="147">
        <f t="shared" si="32"/>
        <v>0</v>
      </c>
      <c r="BH248" s="147">
        <f t="shared" si="33"/>
        <v>0</v>
      </c>
      <c r="BI248" s="147">
        <f t="shared" si="34"/>
        <v>0</v>
      </c>
      <c r="BJ248" s="16" t="s">
        <v>116</v>
      </c>
      <c r="BK248" s="148">
        <f t="shared" si="35"/>
        <v>0</v>
      </c>
      <c r="BL248" s="16" t="s">
        <v>115</v>
      </c>
      <c r="BM248" s="146" t="s">
        <v>473</v>
      </c>
    </row>
    <row r="249" spans="1:65" s="2" customFormat="1" ht="14.45" customHeight="1">
      <c r="A249" s="28"/>
      <c r="B249" s="135"/>
      <c r="C249" s="149" t="s">
        <v>474</v>
      </c>
      <c r="D249" s="149" t="s">
        <v>231</v>
      </c>
      <c r="E249" s="150" t="s">
        <v>475</v>
      </c>
      <c r="F249" s="151" t="s">
        <v>476</v>
      </c>
      <c r="G249" s="152" t="s">
        <v>124</v>
      </c>
      <c r="H249" s="153">
        <v>4678</v>
      </c>
      <c r="I249" s="153"/>
      <c r="J249" s="153"/>
      <c r="K249" s="154"/>
      <c r="L249" s="155"/>
      <c r="M249" s="156" t="s">
        <v>1</v>
      </c>
      <c r="N249" s="157" t="s">
        <v>37</v>
      </c>
      <c r="O249" s="144">
        <v>0</v>
      </c>
      <c r="P249" s="144">
        <f t="shared" si="27"/>
        <v>0</v>
      </c>
      <c r="Q249" s="144">
        <v>0</v>
      </c>
      <c r="R249" s="144">
        <f t="shared" si="28"/>
        <v>0</v>
      </c>
      <c r="S249" s="144">
        <v>0</v>
      </c>
      <c r="T249" s="145">
        <f t="shared" si="29"/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46" t="s">
        <v>141</v>
      </c>
      <c r="AT249" s="146" t="s">
        <v>231</v>
      </c>
      <c r="AU249" s="146" t="s">
        <v>116</v>
      </c>
      <c r="AY249" s="16" t="s">
        <v>108</v>
      </c>
      <c r="BE249" s="147">
        <f t="shared" si="30"/>
        <v>0</v>
      </c>
      <c r="BF249" s="147">
        <f t="shared" si="31"/>
        <v>0</v>
      </c>
      <c r="BG249" s="147">
        <f t="shared" si="32"/>
        <v>0</v>
      </c>
      <c r="BH249" s="147">
        <f t="shared" si="33"/>
        <v>0</v>
      </c>
      <c r="BI249" s="147">
        <f t="shared" si="34"/>
        <v>0</v>
      </c>
      <c r="BJ249" s="16" t="s">
        <v>116</v>
      </c>
      <c r="BK249" s="148">
        <f t="shared" si="35"/>
        <v>0</v>
      </c>
      <c r="BL249" s="16" t="s">
        <v>115</v>
      </c>
      <c r="BM249" s="146" t="s">
        <v>477</v>
      </c>
    </row>
    <row r="250" spans="1:65" s="2" customFormat="1" ht="14.45" customHeight="1">
      <c r="A250" s="28"/>
      <c r="B250" s="135"/>
      <c r="C250" s="149" t="s">
        <v>478</v>
      </c>
      <c r="D250" s="149" t="s">
        <v>231</v>
      </c>
      <c r="E250" s="150" t="s">
        <v>479</v>
      </c>
      <c r="F250" s="151" t="s">
        <v>480</v>
      </c>
      <c r="G250" s="152" t="s">
        <v>124</v>
      </c>
      <c r="H250" s="153">
        <v>3225</v>
      </c>
      <c r="I250" s="153"/>
      <c r="J250" s="153"/>
      <c r="K250" s="154"/>
      <c r="L250" s="155"/>
      <c r="M250" s="156" t="s">
        <v>1</v>
      </c>
      <c r="N250" s="157" t="s">
        <v>37</v>
      </c>
      <c r="O250" s="144">
        <v>0</v>
      </c>
      <c r="P250" s="144">
        <f t="shared" si="27"/>
        <v>0</v>
      </c>
      <c r="Q250" s="144">
        <v>0</v>
      </c>
      <c r="R250" s="144">
        <f t="shared" si="28"/>
        <v>0</v>
      </c>
      <c r="S250" s="144">
        <v>0</v>
      </c>
      <c r="T250" s="145">
        <f t="shared" si="29"/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46" t="s">
        <v>141</v>
      </c>
      <c r="AT250" s="146" t="s">
        <v>231</v>
      </c>
      <c r="AU250" s="146" t="s">
        <v>116</v>
      </c>
      <c r="AY250" s="16" t="s">
        <v>108</v>
      </c>
      <c r="BE250" s="147">
        <f t="shared" si="30"/>
        <v>0</v>
      </c>
      <c r="BF250" s="147">
        <f t="shared" si="31"/>
        <v>0</v>
      </c>
      <c r="BG250" s="147">
        <f t="shared" si="32"/>
        <v>0</v>
      </c>
      <c r="BH250" s="147">
        <f t="shared" si="33"/>
        <v>0</v>
      </c>
      <c r="BI250" s="147">
        <f t="shared" si="34"/>
        <v>0</v>
      </c>
      <c r="BJ250" s="16" t="s">
        <v>116</v>
      </c>
      <c r="BK250" s="148">
        <f t="shared" si="35"/>
        <v>0</v>
      </c>
      <c r="BL250" s="16" t="s">
        <v>115</v>
      </c>
      <c r="BM250" s="146" t="s">
        <v>481</v>
      </c>
    </row>
    <row r="251" spans="1:65" s="2" customFormat="1" ht="14.45" customHeight="1">
      <c r="A251" s="28"/>
      <c r="B251" s="135"/>
      <c r="C251" s="149" t="s">
        <v>482</v>
      </c>
      <c r="D251" s="149" t="s">
        <v>231</v>
      </c>
      <c r="E251" s="150" t="s">
        <v>483</v>
      </c>
      <c r="F251" s="151" t="s">
        <v>484</v>
      </c>
      <c r="G251" s="152" t="s">
        <v>124</v>
      </c>
      <c r="H251" s="153">
        <v>300</v>
      </c>
      <c r="I251" s="153"/>
      <c r="J251" s="153"/>
      <c r="K251" s="154"/>
      <c r="L251" s="155"/>
      <c r="M251" s="156" t="s">
        <v>1</v>
      </c>
      <c r="N251" s="157" t="s">
        <v>37</v>
      </c>
      <c r="O251" s="144">
        <v>0</v>
      </c>
      <c r="P251" s="144">
        <f t="shared" si="27"/>
        <v>0</v>
      </c>
      <c r="Q251" s="144">
        <v>0</v>
      </c>
      <c r="R251" s="144">
        <f t="shared" si="28"/>
        <v>0</v>
      </c>
      <c r="S251" s="144">
        <v>0</v>
      </c>
      <c r="T251" s="145">
        <f t="shared" si="29"/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46" t="s">
        <v>141</v>
      </c>
      <c r="AT251" s="146" t="s">
        <v>231</v>
      </c>
      <c r="AU251" s="146" t="s">
        <v>116</v>
      </c>
      <c r="AY251" s="16" t="s">
        <v>108</v>
      </c>
      <c r="BE251" s="147">
        <f t="shared" si="30"/>
        <v>0</v>
      </c>
      <c r="BF251" s="147">
        <f t="shared" si="31"/>
        <v>0</v>
      </c>
      <c r="BG251" s="147">
        <f t="shared" si="32"/>
        <v>0</v>
      </c>
      <c r="BH251" s="147">
        <f t="shared" si="33"/>
        <v>0</v>
      </c>
      <c r="BI251" s="147">
        <f t="shared" si="34"/>
        <v>0</v>
      </c>
      <c r="BJ251" s="16" t="s">
        <v>116</v>
      </c>
      <c r="BK251" s="148">
        <f t="shared" si="35"/>
        <v>0</v>
      </c>
      <c r="BL251" s="16" t="s">
        <v>115</v>
      </c>
      <c r="BM251" s="146" t="s">
        <v>485</v>
      </c>
    </row>
    <row r="252" spans="1:65" s="2" customFormat="1" ht="14.45" customHeight="1">
      <c r="A252" s="28"/>
      <c r="B252" s="135"/>
      <c r="C252" s="149" t="s">
        <v>486</v>
      </c>
      <c r="D252" s="149" t="s">
        <v>231</v>
      </c>
      <c r="E252" s="150" t="s">
        <v>487</v>
      </c>
      <c r="F252" s="151" t="s">
        <v>488</v>
      </c>
      <c r="G252" s="152" t="s">
        <v>124</v>
      </c>
      <c r="H252" s="153">
        <v>315</v>
      </c>
      <c r="I252" s="153"/>
      <c r="J252" s="153"/>
      <c r="K252" s="154"/>
      <c r="L252" s="155"/>
      <c r="M252" s="156" t="s">
        <v>1</v>
      </c>
      <c r="N252" s="157" t="s">
        <v>37</v>
      </c>
      <c r="O252" s="144">
        <v>0</v>
      </c>
      <c r="P252" s="144">
        <f t="shared" si="27"/>
        <v>0</v>
      </c>
      <c r="Q252" s="144">
        <v>0</v>
      </c>
      <c r="R252" s="144">
        <f t="shared" si="28"/>
        <v>0</v>
      </c>
      <c r="S252" s="144">
        <v>0</v>
      </c>
      <c r="T252" s="145">
        <f t="shared" si="29"/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46" t="s">
        <v>141</v>
      </c>
      <c r="AT252" s="146" t="s">
        <v>231</v>
      </c>
      <c r="AU252" s="146" t="s">
        <v>116</v>
      </c>
      <c r="AY252" s="16" t="s">
        <v>108</v>
      </c>
      <c r="BE252" s="147">
        <f t="shared" si="30"/>
        <v>0</v>
      </c>
      <c r="BF252" s="147">
        <f t="shared" si="31"/>
        <v>0</v>
      </c>
      <c r="BG252" s="147">
        <f t="shared" si="32"/>
        <v>0</v>
      </c>
      <c r="BH252" s="147">
        <f t="shared" si="33"/>
        <v>0</v>
      </c>
      <c r="BI252" s="147">
        <f t="shared" si="34"/>
        <v>0</v>
      </c>
      <c r="BJ252" s="16" t="s">
        <v>116</v>
      </c>
      <c r="BK252" s="148">
        <f t="shared" si="35"/>
        <v>0</v>
      </c>
      <c r="BL252" s="16" t="s">
        <v>115</v>
      </c>
      <c r="BM252" s="146" t="s">
        <v>489</v>
      </c>
    </row>
    <row r="253" spans="1:65" s="2" customFormat="1" ht="14.45" customHeight="1">
      <c r="A253" s="28"/>
      <c r="B253" s="135"/>
      <c r="C253" s="149" t="s">
        <v>490</v>
      </c>
      <c r="D253" s="149" t="s">
        <v>231</v>
      </c>
      <c r="E253" s="150" t="s">
        <v>491</v>
      </c>
      <c r="F253" s="151" t="s">
        <v>492</v>
      </c>
      <c r="G253" s="152" t="s">
        <v>124</v>
      </c>
      <c r="H253" s="153">
        <v>633</v>
      </c>
      <c r="I253" s="153"/>
      <c r="J253" s="153"/>
      <c r="K253" s="154"/>
      <c r="L253" s="155"/>
      <c r="M253" s="156" t="s">
        <v>1</v>
      </c>
      <c r="N253" s="157" t="s">
        <v>37</v>
      </c>
      <c r="O253" s="144">
        <v>0</v>
      </c>
      <c r="P253" s="144">
        <f t="shared" si="27"/>
        <v>0</v>
      </c>
      <c r="Q253" s="144">
        <v>0</v>
      </c>
      <c r="R253" s="144">
        <f t="shared" si="28"/>
        <v>0</v>
      </c>
      <c r="S253" s="144">
        <v>0</v>
      </c>
      <c r="T253" s="145">
        <f t="shared" si="29"/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46" t="s">
        <v>141</v>
      </c>
      <c r="AT253" s="146" t="s">
        <v>231</v>
      </c>
      <c r="AU253" s="146" t="s">
        <v>116</v>
      </c>
      <c r="AY253" s="16" t="s">
        <v>108</v>
      </c>
      <c r="BE253" s="147">
        <f t="shared" si="30"/>
        <v>0</v>
      </c>
      <c r="BF253" s="147">
        <f t="shared" si="31"/>
        <v>0</v>
      </c>
      <c r="BG253" s="147">
        <f t="shared" si="32"/>
        <v>0</v>
      </c>
      <c r="BH253" s="147">
        <f t="shared" si="33"/>
        <v>0</v>
      </c>
      <c r="BI253" s="147">
        <f t="shared" si="34"/>
        <v>0</v>
      </c>
      <c r="BJ253" s="16" t="s">
        <v>116</v>
      </c>
      <c r="BK253" s="148">
        <f t="shared" si="35"/>
        <v>0</v>
      </c>
      <c r="BL253" s="16" t="s">
        <v>115</v>
      </c>
      <c r="BM253" s="146" t="s">
        <v>493</v>
      </c>
    </row>
    <row r="254" spans="1:65" s="2" customFormat="1" ht="14.45" customHeight="1">
      <c r="A254" s="28"/>
      <c r="B254" s="135"/>
      <c r="C254" s="149" t="s">
        <v>494</v>
      </c>
      <c r="D254" s="149" t="s">
        <v>231</v>
      </c>
      <c r="E254" s="150" t="s">
        <v>495</v>
      </c>
      <c r="F254" s="151" t="s">
        <v>496</v>
      </c>
      <c r="G254" s="152" t="s">
        <v>124</v>
      </c>
      <c r="H254" s="153">
        <v>1582</v>
      </c>
      <c r="I254" s="153"/>
      <c r="J254" s="153"/>
      <c r="K254" s="154"/>
      <c r="L254" s="155"/>
      <c r="M254" s="156" t="s">
        <v>1</v>
      </c>
      <c r="N254" s="157" t="s">
        <v>37</v>
      </c>
      <c r="O254" s="144">
        <v>0</v>
      </c>
      <c r="P254" s="144">
        <f t="shared" si="27"/>
        <v>0</v>
      </c>
      <c r="Q254" s="144">
        <v>0</v>
      </c>
      <c r="R254" s="144">
        <f t="shared" si="28"/>
        <v>0</v>
      </c>
      <c r="S254" s="144">
        <v>0</v>
      </c>
      <c r="T254" s="145">
        <f t="shared" si="29"/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46" t="s">
        <v>141</v>
      </c>
      <c r="AT254" s="146" t="s">
        <v>231</v>
      </c>
      <c r="AU254" s="146" t="s">
        <v>116</v>
      </c>
      <c r="AY254" s="16" t="s">
        <v>108</v>
      </c>
      <c r="BE254" s="147">
        <f t="shared" si="30"/>
        <v>0</v>
      </c>
      <c r="BF254" s="147">
        <f t="shared" si="31"/>
        <v>0</v>
      </c>
      <c r="BG254" s="147">
        <f t="shared" si="32"/>
        <v>0</v>
      </c>
      <c r="BH254" s="147">
        <f t="shared" si="33"/>
        <v>0</v>
      </c>
      <c r="BI254" s="147">
        <f t="shared" si="34"/>
        <v>0</v>
      </c>
      <c r="BJ254" s="16" t="s">
        <v>116</v>
      </c>
      <c r="BK254" s="148">
        <f t="shared" si="35"/>
        <v>0</v>
      </c>
      <c r="BL254" s="16" t="s">
        <v>115</v>
      </c>
      <c r="BM254" s="146" t="s">
        <v>497</v>
      </c>
    </row>
    <row r="255" spans="1:65" s="2" customFormat="1" ht="14.45" customHeight="1">
      <c r="A255" s="28"/>
      <c r="B255" s="135"/>
      <c r="C255" s="149" t="s">
        <v>498</v>
      </c>
      <c r="D255" s="149" t="s">
        <v>231</v>
      </c>
      <c r="E255" s="150" t="s">
        <v>499</v>
      </c>
      <c r="F255" s="151" t="s">
        <v>500</v>
      </c>
      <c r="G255" s="152" t="s">
        <v>124</v>
      </c>
      <c r="H255" s="153">
        <v>8987</v>
      </c>
      <c r="I255" s="153"/>
      <c r="J255" s="153"/>
      <c r="K255" s="154"/>
      <c r="L255" s="155"/>
      <c r="M255" s="156" t="s">
        <v>1</v>
      </c>
      <c r="N255" s="157" t="s">
        <v>37</v>
      </c>
      <c r="O255" s="144">
        <v>0</v>
      </c>
      <c r="P255" s="144">
        <f t="shared" si="27"/>
        <v>0</v>
      </c>
      <c r="Q255" s="144">
        <v>0</v>
      </c>
      <c r="R255" s="144">
        <f t="shared" si="28"/>
        <v>0</v>
      </c>
      <c r="S255" s="144">
        <v>0</v>
      </c>
      <c r="T255" s="145">
        <f t="shared" si="29"/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46" t="s">
        <v>141</v>
      </c>
      <c r="AT255" s="146" t="s">
        <v>231</v>
      </c>
      <c r="AU255" s="146" t="s">
        <v>116</v>
      </c>
      <c r="AY255" s="16" t="s">
        <v>108</v>
      </c>
      <c r="BE255" s="147">
        <f t="shared" si="30"/>
        <v>0</v>
      </c>
      <c r="BF255" s="147">
        <f t="shared" si="31"/>
        <v>0</v>
      </c>
      <c r="BG255" s="147">
        <f t="shared" si="32"/>
        <v>0</v>
      </c>
      <c r="BH255" s="147">
        <f t="shared" si="33"/>
        <v>0</v>
      </c>
      <c r="BI255" s="147">
        <f t="shared" si="34"/>
        <v>0</v>
      </c>
      <c r="BJ255" s="16" t="s">
        <v>116</v>
      </c>
      <c r="BK255" s="148">
        <f t="shared" si="35"/>
        <v>0</v>
      </c>
      <c r="BL255" s="16" t="s">
        <v>115</v>
      </c>
      <c r="BM255" s="146" t="s">
        <v>501</v>
      </c>
    </row>
    <row r="256" spans="1:65" s="2" customFormat="1" ht="14.45" customHeight="1">
      <c r="A256" s="28"/>
      <c r="B256" s="135"/>
      <c r="C256" s="149" t="s">
        <v>502</v>
      </c>
      <c r="D256" s="149" t="s">
        <v>231</v>
      </c>
      <c r="E256" s="150" t="s">
        <v>503</v>
      </c>
      <c r="F256" s="151" t="s">
        <v>504</v>
      </c>
      <c r="G256" s="152" t="s">
        <v>124</v>
      </c>
      <c r="H256" s="153">
        <v>817</v>
      </c>
      <c r="I256" s="153"/>
      <c r="J256" s="153"/>
      <c r="K256" s="154"/>
      <c r="L256" s="155"/>
      <c r="M256" s="156" t="s">
        <v>1</v>
      </c>
      <c r="N256" s="157" t="s">
        <v>37</v>
      </c>
      <c r="O256" s="144">
        <v>0</v>
      </c>
      <c r="P256" s="144">
        <f t="shared" si="27"/>
        <v>0</v>
      </c>
      <c r="Q256" s="144">
        <v>0</v>
      </c>
      <c r="R256" s="144">
        <f t="shared" si="28"/>
        <v>0</v>
      </c>
      <c r="S256" s="144">
        <v>0</v>
      </c>
      <c r="T256" s="145">
        <f t="shared" si="29"/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46" t="s">
        <v>141</v>
      </c>
      <c r="AT256" s="146" t="s">
        <v>231</v>
      </c>
      <c r="AU256" s="146" t="s">
        <v>116</v>
      </c>
      <c r="AY256" s="16" t="s">
        <v>108</v>
      </c>
      <c r="BE256" s="147">
        <f t="shared" si="30"/>
        <v>0</v>
      </c>
      <c r="BF256" s="147">
        <f t="shared" si="31"/>
        <v>0</v>
      </c>
      <c r="BG256" s="147">
        <f t="shared" si="32"/>
        <v>0</v>
      </c>
      <c r="BH256" s="147">
        <f t="shared" si="33"/>
        <v>0</v>
      </c>
      <c r="BI256" s="147">
        <f t="shared" si="34"/>
        <v>0</v>
      </c>
      <c r="BJ256" s="16" t="s">
        <v>116</v>
      </c>
      <c r="BK256" s="148">
        <f t="shared" si="35"/>
        <v>0</v>
      </c>
      <c r="BL256" s="16" t="s">
        <v>115</v>
      </c>
      <c r="BM256" s="146" t="s">
        <v>505</v>
      </c>
    </row>
    <row r="257" spans="1:65" s="2" customFormat="1" ht="14.45" customHeight="1">
      <c r="A257" s="28"/>
      <c r="B257" s="135"/>
      <c r="C257" s="149" t="s">
        <v>506</v>
      </c>
      <c r="D257" s="149" t="s">
        <v>231</v>
      </c>
      <c r="E257" s="150" t="s">
        <v>507</v>
      </c>
      <c r="F257" s="151" t="s">
        <v>508</v>
      </c>
      <c r="G257" s="152" t="s">
        <v>124</v>
      </c>
      <c r="H257" s="153">
        <v>1004</v>
      </c>
      <c r="I257" s="153"/>
      <c r="J257" s="153"/>
      <c r="K257" s="154"/>
      <c r="L257" s="155"/>
      <c r="M257" s="156" t="s">
        <v>1</v>
      </c>
      <c r="N257" s="157" t="s">
        <v>37</v>
      </c>
      <c r="O257" s="144">
        <v>0</v>
      </c>
      <c r="P257" s="144">
        <f t="shared" si="27"/>
        <v>0</v>
      </c>
      <c r="Q257" s="144">
        <v>0</v>
      </c>
      <c r="R257" s="144">
        <f t="shared" si="28"/>
        <v>0</v>
      </c>
      <c r="S257" s="144">
        <v>0</v>
      </c>
      <c r="T257" s="145">
        <f t="shared" si="29"/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46" t="s">
        <v>141</v>
      </c>
      <c r="AT257" s="146" t="s">
        <v>231</v>
      </c>
      <c r="AU257" s="146" t="s">
        <v>116</v>
      </c>
      <c r="AY257" s="16" t="s">
        <v>108</v>
      </c>
      <c r="BE257" s="147">
        <f t="shared" si="30"/>
        <v>0</v>
      </c>
      <c r="BF257" s="147">
        <f t="shared" si="31"/>
        <v>0</v>
      </c>
      <c r="BG257" s="147">
        <f t="shared" si="32"/>
        <v>0</v>
      </c>
      <c r="BH257" s="147">
        <f t="shared" si="33"/>
        <v>0</v>
      </c>
      <c r="BI257" s="147">
        <f t="shared" si="34"/>
        <v>0</v>
      </c>
      <c r="BJ257" s="16" t="s">
        <v>116</v>
      </c>
      <c r="BK257" s="148">
        <f t="shared" si="35"/>
        <v>0</v>
      </c>
      <c r="BL257" s="16" t="s">
        <v>115</v>
      </c>
      <c r="BM257" s="146" t="s">
        <v>509</v>
      </c>
    </row>
    <row r="258" spans="1:65" s="2" customFormat="1" ht="14.45" customHeight="1">
      <c r="A258" s="28"/>
      <c r="B258" s="135"/>
      <c r="C258" s="149" t="s">
        <v>510</v>
      </c>
      <c r="D258" s="149" t="s">
        <v>231</v>
      </c>
      <c r="E258" s="150" t="s">
        <v>511</v>
      </c>
      <c r="F258" s="151" t="s">
        <v>512</v>
      </c>
      <c r="G258" s="152" t="s">
        <v>124</v>
      </c>
      <c r="H258" s="153">
        <v>755</v>
      </c>
      <c r="I258" s="153"/>
      <c r="J258" s="153"/>
      <c r="K258" s="154"/>
      <c r="L258" s="155"/>
      <c r="M258" s="156" t="s">
        <v>1</v>
      </c>
      <c r="N258" s="157" t="s">
        <v>37</v>
      </c>
      <c r="O258" s="144">
        <v>0</v>
      </c>
      <c r="P258" s="144">
        <f t="shared" si="27"/>
        <v>0</v>
      </c>
      <c r="Q258" s="144">
        <v>0</v>
      </c>
      <c r="R258" s="144">
        <f t="shared" si="28"/>
        <v>0</v>
      </c>
      <c r="S258" s="144">
        <v>0</v>
      </c>
      <c r="T258" s="145">
        <f t="shared" si="29"/>
        <v>0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46" t="s">
        <v>141</v>
      </c>
      <c r="AT258" s="146" t="s">
        <v>231</v>
      </c>
      <c r="AU258" s="146" t="s">
        <v>116</v>
      </c>
      <c r="AY258" s="16" t="s">
        <v>108</v>
      </c>
      <c r="BE258" s="147">
        <f t="shared" si="30"/>
        <v>0</v>
      </c>
      <c r="BF258" s="147">
        <f t="shared" si="31"/>
        <v>0</v>
      </c>
      <c r="BG258" s="147">
        <f t="shared" si="32"/>
        <v>0</v>
      </c>
      <c r="BH258" s="147">
        <f t="shared" si="33"/>
        <v>0</v>
      </c>
      <c r="BI258" s="147">
        <f t="shared" si="34"/>
        <v>0</v>
      </c>
      <c r="BJ258" s="16" t="s">
        <v>116</v>
      </c>
      <c r="BK258" s="148">
        <f t="shared" si="35"/>
        <v>0</v>
      </c>
      <c r="BL258" s="16" t="s">
        <v>115</v>
      </c>
      <c r="BM258" s="146" t="s">
        <v>513</v>
      </c>
    </row>
    <row r="259" spans="1:65" s="2" customFormat="1" ht="14.45" customHeight="1">
      <c r="A259" s="28"/>
      <c r="B259" s="135"/>
      <c r="C259" s="149" t="s">
        <v>514</v>
      </c>
      <c r="D259" s="149" t="s">
        <v>231</v>
      </c>
      <c r="E259" s="150" t="s">
        <v>515</v>
      </c>
      <c r="F259" s="151" t="s">
        <v>516</v>
      </c>
      <c r="G259" s="152" t="s">
        <v>124</v>
      </c>
      <c r="H259" s="153">
        <v>460</v>
      </c>
      <c r="I259" s="153"/>
      <c r="J259" s="153"/>
      <c r="K259" s="154"/>
      <c r="L259" s="155"/>
      <c r="M259" s="156" t="s">
        <v>1</v>
      </c>
      <c r="N259" s="157" t="s">
        <v>37</v>
      </c>
      <c r="O259" s="144">
        <v>0</v>
      </c>
      <c r="P259" s="144">
        <f t="shared" si="27"/>
        <v>0</v>
      </c>
      <c r="Q259" s="144">
        <v>0</v>
      </c>
      <c r="R259" s="144">
        <f t="shared" si="28"/>
        <v>0</v>
      </c>
      <c r="S259" s="144">
        <v>0</v>
      </c>
      <c r="T259" s="145">
        <f t="shared" si="29"/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46" t="s">
        <v>141</v>
      </c>
      <c r="AT259" s="146" t="s">
        <v>231</v>
      </c>
      <c r="AU259" s="146" t="s">
        <v>116</v>
      </c>
      <c r="AY259" s="16" t="s">
        <v>108</v>
      </c>
      <c r="BE259" s="147">
        <f t="shared" si="30"/>
        <v>0</v>
      </c>
      <c r="BF259" s="147">
        <f t="shared" si="31"/>
        <v>0</v>
      </c>
      <c r="BG259" s="147">
        <f t="shared" si="32"/>
        <v>0</v>
      </c>
      <c r="BH259" s="147">
        <f t="shared" si="33"/>
        <v>0</v>
      </c>
      <c r="BI259" s="147">
        <f t="shared" si="34"/>
        <v>0</v>
      </c>
      <c r="BJ259" s="16" t="s">
        <v>116</v>
      </c>
      <c r="BK259" s="148">
        <f t="shared" si="35"/>
        <v>0</v>
      </c>
      <c r="BL259" s="16" t="s">
        <v>115</v>
      </c>
      <c r="BM259" s="146" t="s">
        <v>517</v>
      </c>
    </row>
    <row r="260" spans="1:65" s="2" customFormat="1" ht="14.45" customHeight="1">
      <c r="A260" s="28"/>
      <c r="B260" s="135"/>
      <c r="C260" s="149" t="s">
        <v>518</v>
      </c>
      <c r="D260" s="149" t="s">
        <v>231</v>
      </c>
      <c r="E260" s="150" t="s">
        <v>519</v>
      </c>
      <c r="F260" s="151" t="s">
        <v>520</v>
      </c>
      <c r="G260" s="152" t="s">
        <v>124</v>
      </c>
      <c r="H260" s="153">
        <v>225</v>
      </c>
      <c r="I260" s="153"/>
      <c r="J260" s="153"/>
      <c r="K260" s="154"/>
      <c r="L260" s="155"/>
      <c r="M260" s="156" t="s">
        <v>1</v>
      </c>
      <c r="N260" s="157" t="s">
        <v>37</v>
      </c>
      <c r="O260" s="144">
        <v>0</v>
      </c>
      <c r="P260" s="144">
        <f t="shared" si="27"/>
        <v>0</v>
      </c>
      <c r="Q260" s="144">
        <v>0</v>
      </c>
      <c r="R260" s="144">
        <f t="shared" si="28"/>
        <v>0</v>
      </c>
      <c r="S260" s="144">
        <v>0</v>
      </c>
      <c r="T260" s="145">
        <f t="shared" si="29"/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46" t="s">
        <v>141</v>
      </c>
      <c r="AT260" s="146" t="s">
        <v>231</v>
      </c>
      <c r="AU260" s="146" t="s">
        <v>116</v>
      </c>
      <c r="AY260" s="16" t="s">
        <v>108</v>
      </c>
      <c r="BE260" s="147">
        <f t="shared" si="30"/>
        <v>0</v>
      </c>
      <c r="BF260" s="147">
        <f t="shared" si="31"/>
        <v>0</v>
      </c>
      <c r="BG260" s="147">
        <f t="shared" si="32"/>
        <v>0</v>
      </c>
      <c r="BH260" s="147">
        <f t="shared" si="33"/>
        <v>0</v>
      </c>
      <c r="BI260" s="147">
        <f t="shared" si="34"/>
        <v>0</v>
      </c>
      <c r="BJ260" s="16" t="s">
        <v>116</v>
      </c>
      <c r="BK260" s="148">
        <f t="shared" si="35"/>
        <v>0</v>
      </c>
      <c r="BL260" s="16" t="s">
        <v>115</v>
      </c>
      <c r="BM260" s="146" t="s">
        <v>521</v>
      </c>
    </row>
    <row r="261" spans="1:65" s="2" customFormat="1" ht="14.45" customHeight="1">
      <c r="A261" s="28"/>
      <c r="B261" s="135"/>
      <c r="C261" s="149" t="s">
        <v>522</v>
      </c>
      <c r="D261" s="149" t="s">
        <v>231</v>
      </c>
      <c r="E261" s="150" t="s">
        <v>523</v>
      </c>
      <c r="F261" s="151" t="s">
        <v>524</v>
      </c>
      <c r="G261" s="152" t="s">
        <v>124</v>
      </c>
      <c r="H261" s="153">
        <v>395</v>
      </c>
      <c r="I261" s="153"/>
      <c r="J261" s="153"/>
      <c r="K261" s="154"/>
      <c r="L261" s="155"/>
      <c r="M261" s="156" t="s">
        <v>1</v>
      </c>
      <c r="N261" s="157" t="s">
        <v>37</v>
      </c>
      <c r="O261" s="144">
        <v>0</v>
      </c>
      <c r="P261" s="144">
        <f t="shared" si="27"/>
        <v>0</v>
      </c>
      <c r="Q261" s="144">
        <v>0</v>
      </c>
      <c r="R261" s="144">
        <f t="shared" si="28"/>
        <v>0</v>
      </c>
      <c r="S261" s="144">
        <v>0</v>
      </c>
      <c r="T261" s="145">
        <f t="shared" si="29"/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46" t="s">
        <v>141</v>
      </c>
      <c r="AT261" s="146" t="s">
        <v>231</v>
      </c>
      <c r="AU261" s="146" t="s">
        <v>116</v>
      </c>
      <c r="AY261" s="16" t="s">
        <v>108</v>
      </c>
      <c r="BE261" s="147">
        <f t="shared" si="30"/>
        <v>0</v>
      </c>
      <c r="BF261" s="147">
        <f t="shared" si="31"/>
        <v>0</v>
      </c>
      <c r="BG261" s="147">
        <f t="shared" si="32"/>
        <v>0</v>
      </c>
      <c r="BH261" s="147">
        <f t="shared" si="33"/>
        <v>0</v>
      </c>
      <c r="BI261" s="147">
        <f t="shared" si="34"/>
        <v>0</v>
      </c>
      <c r="BJ261" s="16" t="s">
        <v>116</v>
      </c>
      <c r="BK261" s="148">
        <f t="shared" si="35"/>
        <v>0</v>
      </c>
      <c r="BL261" s="16" t="s">
        <v>115</v>
      </c>
      <c r="BM261" s="146" t="s">
        <v>525</v>
      </c>
    </row>
    <row r="262" spans="1:65" s="2" customFormat="1" ht="14.45" customHeight="1">
      <c r="A262" s="28"/>
      <c r="B262" s="135"/>
      <c r="C262" s="149" t="s">
        <v>526</v>
      </c>
      <c r="D262" s="149" t="s">
        <v>231</v>
      </c>
      <c r="E262" s="150" t="s">
        <v>527</v>
      </c>
      <c r="F262" s="151" t="s">
        <v>528</v>
      </c>
      <c r="G262" s="152" t="s">
        <v>124</v>
      </c>
      <c r="H262" s="153">
        <v>4590</v>
      </c>
      <c r="I262" s="153"/>
      <c r="J262" s="153"/>
      <c r="K262" s="154"/>
      <c r="L262" s="155"/>
      <c r="M262" s="156" t="s">
        <v>1</v>
      </c>
      <c r="N262" s="157" t="s">
        <v>37</v>
      </c>
      <c r="O262" s="144">
        <v>0</v>
      </c>
      <c r="P262" s="144">
        <f t="shared" si="27"/>
        <v>0</v>
      </c>
      <c r="Q262" s="144">
        <v>0</v>
      </c>
      <c r="R262" s="144">
        <f t="shared" si="28"/>
        <v>0</v>
      </c>
      <c r="S262" s="144">
        <v>0</v>
      </c>
      <c r="T262" s="145">
        <f t="shared" si="29"/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46" t="s">
        <v>141</v>
      </c>
      <c r="AT262" s="146" t="s">
        <v>231</v>
      </c>
      <c r="AU262" s="146" t="s">
        <v>116</v>
      </c>
      <c r="AY262" s="16" t="s">
        <v>108</v>
      </c>
      <c r="BE262" s="147">
        <f t="shared" si="30"/>
        <v>0</v>
      </c>
      <c r="BF262" s="147">
        <f t="shared" si="31"/>
        <v>0</v>
      </c>
      <c r="BG262" s="147">
        <f t="shared" si="32"/>
        <v>0</v>
      </c>
      <c r="BH262" s="147">
        <f t="shared" si="33"/>
        <v>0</v>
      </c>
      <c r="BI262" s="147">
        <f t="shared" si="34"/>
        <v>0</v>
      </c>
      <c r="BJ262" s="16" t="s">
        <v>116</v>
      </c>
      <c r="BK262" s="148">
        <f t="shared" si="35"/>
        <v>0</v>
      </c>
      <c r="BL262" s="16" t="s">
        <v>115</v>
      </c>
      <c r="BM262" s="146" t="s">
        <v>529</v>
      </c>
    </row>
    <row r="263" spans="1:65" s="2" customFormat="1" ht="14.45" customHeight="1">
      <c r="A263" s="28"/>
      <c r="B263" s="135"/>
      <c r="C263" s="149" t="s">
        <v>530</v>
      </c>
      <c r="D263" s="149" t="s">
        <v>231</v>
      </c>
      <c r="E263" s="150" t="s">
        <v>531</v>
      </c>
      <c r="F263" s="151" t="s">
        <v>532</v>
      </c>
      <c r="G263" s="152" t="s">
        <v>124</v>
      </c>
      <c r="H263" s="153">
        <v>12</v>
      </c>
      <c r="I263" s="153"/>
      <c r="J263" s="153"/>
      <c r="K263" s="154"/>
      <c r="L263" s="155"/>
      <c r="M263" s="156" t="s">
        <v>1</v>
      </c>
      <c r="N263" s="157" t="s">
        <v>37</v>
      </c>
      <c r="O263" s="144">
        <v>0</v>
      </c>
      <c r="P263" s="144">
        <f t="shared" si="27"/>
        <v>0</v>
      </c>
      <c r="Q263" s="144">
        <v>0</v>
      </c>
      <c r="R263" s="144">
        <f t="shared" si="28"/>
        <v>0</v>
      </c>
      <c r="S263" s="144">
        <v>0</v>
      </c>
      <c r="T263" s="145">
        <f t="shared" si="29"/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46" t="s">
        <v>141</v>
      </c>
      <c r="AT263" s="146" t="s">
        <v>231</v>
      </c>
      <c r="AU263" s="146" t="s">
        <v>116</v>
      </c>
      <c r="AY263" s="16" t="s">
        <v>108</v>
      </c>
      <c r="BE263" s="147">
        <f t="shared" si="30"/>
        <v>0</v>
      </c>
      <c r="BF263" s="147">
        <f t="shared" si="31"/>
        <v>0</v>
      </c>
      <c r="BG263" s="147">
        <f t="shared" si="32"/>
        <v>0</v>
      </c>
      <c r="BH263" s="147">
        <f t="shared" si="33"/>
        <v>0</v>
      </c>
      <c r="BI263" s="147">
        <f t="shared" si="34"/>
        <v>0</v>
      </c>
      <c r="BJ263" s="16" t="s">
        <v>116</v>
      </c>
      <c r="BK263" s="148">
        <f t="shared" si="35"/>
        <v>0</v>
      </c>
      <c r="BL263" s="16" t="s">
        <v>115</v>
      </c>
      <c r="BM263" s="146" t="s">
        <v>533</v>
      </c>
    </row>
    <row r="264" spans="1:65" s="2" customFormat="1" ht="14.45" customHeight="1">
      <c r="A264" s="28"/>
      <c r="B264" s="135"/>
      <c r="C264" s="149" t="s">
        <v>534</v>
      </c>
      <c r="D264" s="149" t="s">
        <v>231</v>
      </c>
      <c r="E264" s="150" t="s">
        <v>535</v>
      </c>
      <c r="F264" s="151" t="s">
        <v>536</v>
      </c>
      <c r="G264" s="152" t="s">
        <v>124</v>
      </c>
      <c r="H264" s="153">
        <v>733</v>
      </c>
      <c r="I264" s="153"/>
      <c r="J264" s="153"/>
      <c r="K264" s="154"/>
      <c r="L264" s="155"/>
      <c r="M264" s="156" t="s">
        <v>1</v>
      </c>
      <c r="N264" s="157" t="s">
        <v>37</v>
      </c>
      <c r="O264" s="144">
        <v>0</v>
      </c>
      <c r="P264" s="144">
        <f t="shared" si="27"/>
        <v>0</v>
      </c>
      <c r="Q264" s="144">
        <v>0</v>
      </c>
      <c r="R264" s="144">
        <f t="shared" si="28"/>
        <v>0</v>
      </c>
      <c r="S264" s="144">
        <v>0</v>
      </c>
      <c r="T264" s="145">
        <f t="shared" si="29"/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46" t="s">
        <v>141</v>
      </c>
      <c r="AT264" s="146" t="s">
        <v>231</v>
      </c>
      <c r="AU264" s="146" t="s">
        <v>116</v>
      </c>
      <c r="AY264" s="16" t="s">
        <v>108</v>
      </c>
      <c r="BE264" s="147">
        <f t="shared" si="30"/>
        <v>0</v>
      </c>
      <c r="BF264" s="147">
        <f t="shared" si="31"/>
        <v>0</v>
      </c>
      <c r="BG264" s="147">
        <f t="shared" si="32"/>
        <v>0</v>
      </c>
      <c r="BH264" s="147">
        <f t="shared" si="33"/>
        <v>0</v>
      </c>
      <c r="BI264" s="147">
        <f t="shared" si="34"/>
        <v>0</v>
      </c>
      <c r="BJ264" s="16" t="s">
        <v>116</v>
      </c>
      <c r="BK264" s="148">
        <f t="shared" si="35"/>
        <v>0</v>
      </c>
      <c r="BL264" s="16" t="s">
        <v>115</v>
      </c>
      <c r="BM264" s="146" t="s">
        <v>537</v>
      </c>
    </row>
    <row r="265" spans="1:65" s="2" customFormat="1" ht="14.45" customHeight="1">
      <c r="A265" s="28"/>
      <c r="B265" s="135"/>
      <c r="C265" s="149" t="s">
        <v>538</v>
      </c>
      <c r="D265" s="149" t="s">
        <v>231</v>
      </c>
      <c r="E265" s="150" t="s">
        <v>539</v>
      </c>
      <c r="F265" s="151" t="s">
        <v>540</v>
      </c>
      <c r="G265" s="152" t="s">
        <v>124</v>
      </c>
      <c r="H265" s="153">
        <v>35</v>
      </c>
      <c r="I265" s="153"/>
      <c r="J265" s="153"/>
      <c r="K265" s="154"/>
      <c r="L265" s="155"/>
      <c r="M265" s="156" t="s">
        <v>1</v>
      </c>
      <c r="N265" s="157" t="s">
        <v>37</v>
      </c>
      <c r="O265" s="144">
        <v>0</v>
      </c>
      <c r="P265" s="144">
        <f t="shared" si="27"/>
        <v>0</v>
      </c>
      <c r="Q265" s="144">
        <v>0</v>
      </c>
      <c r="R265" s="144">
        <f t="shared" si="28"/>
        <v>0</v>
      </c>
      <c r="S265" s="144">
        <v>0</v>
      </c>
      <c r="T265" s="145">
        <f t="shared" si="29"/>
        <v>0</v>
      </c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R265" s="146" t="s">
        <v>141</v>
      </c>
      <c r="AT265" s="146" t="s">
        <v>231</v>
      </c>
      <c r="AU265" s="146" t="s">
        <v>116</v>
      </c>
      <c r="AY265" s="16" t="s">
        <v>108</v>
      </c>
      <c r="BE265" s="147">
        <f t="shared" si="30"/>
        <v>0</v>
      </c>
      <c r="BF265" s="147">
        <f t="shared" si="31"/>
        <v>0</v>
      </c>
      <c r="BG265" s="147">
        <f t="shared" si="32"/>
        <v>0</v>
      </c>
      <c r="BH265" s="147">
        <f t="shared" si="33"/>
        <v>0</v>
      </c>
      <c r="BI265" s="147">
        <f t="shared" si="34"/>
        <v>0</v>
      </c>
      <c r="BJ265" s="16" t="s">
        <v>116</v>
      </c>
      <c r="BK265" s="148">
        <f t="shared" si="35"/>
        <v>0</v>
      </c>
      <c r="BL265" s="16" t="s">
        <v>115</v>
      </c>
      <c r="BM265" s="146" t="s">
        <v>541</v>
      </c>
    </row>
    <row r="266" spans="1:65" s="2" customFormat="1" ht="14.45" customHeight="1">
      <c r="A266" s="28"/>
      <c r="B266" s="135"/>
      <c r="C266" s="149" t="s">
        <v>542</v>
      </c>
      <c r="D266" s="149" t="s">
        <v>231</v>
      </c>
      <c r="E266" s="150" t="s">
        <v>543</v>
      </c>
      <c r="F266" s="151" t="s">
        <v>544</v>
      </c>
      <c r="G266" s="152" t="s">
        <v>124</v>
      </c>
      <c r="H266" s="153">
        <v>60</v>
      </c>
      <c r="I266" s="153"/>
      <c r="J266" s="153"/>
      <c r="K266" s="154"/>
      <c r="L266" s="155"/>
      <c r="M266" s="156" t="s">
        <v>1</v>
      </c>
      <c r="N266" s="157" t="s">
        <v>37</v>
      </c>
      <c r="O266" s="144">
        <v>0</v>
      </c>
      <c r="P266" s="144">
        <f t="shared" si="27"/>
        <v>0</v>
      </c>
      <c r="Q266" s="144">
        <v>0</v>
      </c>
      <c r="R266" s="144">
        <f t="shared" si="28"/>
        <v>0</v>
      </c>
      <c r="S266" s="144">
        <v>0</v>
      </c>
      <c r="T266" s="145">
        <f t="shared" si="29"/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46" t="s">
        <v>141</v>
      </c>
      <c r="AT266" s="146" t="s">
        <v>231</v>
      </c>
      <c r="AU266" s="146" t="s">
        <v>116</v>
      </c>
      <c r="AY266" s="16" t="s">
        <v>108</v>
      </c>
      <c r="BE266" s="147">
        <f t="shared" si="30"/>
        <v>0</v>
      </c>
      <c r="BF266" s="147">
        <f t="shared" si="31"/>
        <v>0</v>
      </c>
      <c r="BG266" s="147">
        <f t="shared" si="32"/>
        <v>0</v>
      </c>
      <c r="BH266" s="147">
        <f t="shared" si="33"/>
        <v>0</v>
      </c>
      <c r="BI266" s="147">
        <f t="shared" si="34"/>
        <v>0</v>
      </c>
      <c r="BJ266" s="16" t="s">
        <v>116</v>
      </c>
      <c r="BK266" s="148">
        <f t="shared" si="35"/>
        <v>0</v>
      </c>
      <c r="BL266" s="16" t="s">
        <v>115</v>
      </c>
      <c r="BM266" s="146" t="s">
        <v>545</v>
      </c>
    </row>
    <row r="267" spans="1:65" s="2" customFormat="1" ht="14.45" customHeight="1">
      <c r="A267" s="28"/>
      <c r="B267" s="135"/>
      <c r="C267" s="149" t="s">
        <v>546</v>
      </c>
      <c r="D267" s="149" t="s">
        <v>231</v>
      </c>
      <c r="E267" s="150" t="s">
        <v>547</v>
      </c>
      <c r="F267" s="151" t="s">
        <v>548</v>
      </c>
      <c r="G267" s="152" t="s">
        <v>124</v>
      </c>
      <c r="H267" s="153">
        <v>32</v>
      </c>
      <c r="I267" s="153"/>
      <c r="J267" s="153"/>
      <c r="K267" s="154"/>
      <c r="L267" s="155"/>
      <c r="M267" s="156" t="s">
        <v>1</v>
      </c>
      <c r="N267" s="157" t="s">
        <v>37</v>
      </c>
      <c r="O267" s="144">
        <v>0</v>
      </c>
      <c r="P267" s="144">
        <f t="shared" si="27"/>
        <v>0</v>
      </c>
      <c r="Q267" s="144">
        <v>0</v>
      </c>
      <c r="R267" s="144">
        <f t="shared" si="28"/>
        <v>0</v>
      </c>
      <c r="S267" s="144">
        <v>0</v>
      </c>
      <c r="T267" s="145">
        <f t="shared" si="29"/>
        <v>0</v>
      </c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R267" s="146" t="s">
        <v>141</v>
      </c>
      <c r="AT267" s="146" t="s">
        <v>231</v>
      </c>
      <c r="AU267" s="146" t="s">
        <v>116</v>
      </c>
      <c r="AY267" s="16" t="s">
        <v>108</v>
      </c>
      <c r="BE267" s="147">
        <f t="shared" si="30"/>
        <v>0</v>
      </c>
      <c r="BF267" s="147">
        <f t="shared" si="31"/>
        <v>0</v>
      </c>
      <c r="BG267" s="147">
        <f t="shared" si="32"/>
        <v>0</v>
      </c>
      <c r="BH267" s="147">
        <f t="shared" si="33"/>
        <v>0</v>
      </c>
      <c r="BI267" s="147">
        <f t="shared" si="34"/>
        <v>0</v>
      </c>
      <c r="BJ267" s="16" t="s">
        <v>116</v>
      </c>
      <c r="BK267" s="148">
        <f t="shared" si="35"/>
        <v>0</v>
      </c>
      <c r="BL267" s="16" t="s">
        <v>115</v>
      </c>
      <c r="BM267" s="146" t="s">
        <v>549</v>
      </c>
    </row>
    <row r="268" spans="1:65" s="2" customFormat="1" ht="14.45" customHeight="1">
      <c r="A268" s="28"/>
      <c r="B268" s="135"/>
      <c r="C268" s="149" t="s">
        <v>550</v>
      </c>
      <c r="D268" s="149" t="s">
        <v>231</v>
      </c>
      <c r="E268" s="150" t="s">
        <v>551</v>
      </c>
      <c r="F268" s="151" t="s">
        <v>552</v>
      </c>
      <c r="G268" s="152" t="s">
        <v>124</v>
      </c>
      <c r="H268" s="153">
        <v>17</v>
      </c>
      <c r="I268" s="153"/>
      <c r="J268" s="153"/>
      <c r="K268" s="154"/>
      <c r="L268" s="155"/>
      <c r="M268" s="156" t="s">
        <v>1</v>
      </c>
      <c r="N268" s="157" t="s">
        <v>37</v>
      </c>
      <c r="O268" s="144">
        <v>0</v>
      </c>
      <c r="P268" s="144">
        <f t="shared" si="27"/>
        <v>0</v>
      </c>
      <c r="Q268" s="144">
        <v>0</v>
      </c>
      <c r="R268" s="144">
        <f t="shared" si="28"/>
        <v>0</v>
      </c>
      <c r="S268" s="144">
        <v>0</v>
      </c>
      <c r="T268" s="145">
        <f t="shared" si="29"/>
        <v>0</v>
      </c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R268" s="146" t="s">
        <v>141</v>
      </c>
      <c r="AT268" s="146" t="s">
        <v>231</v>
      </c>
      <c r="AU268" s="146" t="s">
        <v>116</v>
      </c>
      <c r="AY268" s="16" t="s">
        <v>108</v>
      </c>
      <c r="BE268" s="147">
        <f t="shared" si="30"/>
        <v>0</v>
      </c>
      <c r="BF268" s="147">
        <f t="shared" si="31"/>
        <v>0</v>
      </c>
      <c r="BG268" s="147">
        <f t="shared" si="32"/>
        <v>0</v>
      </c>
      <c r="BH268" s="147">
        <f t="shared" si="33"/>
        <v>0</v>
      </c>
      <c r="BI268" s="147">
        <f t="shared" si="34"/>
        <v>0</v>
      </c>
      <c r="BJ268" s="16" t="s">
        <v>116</v>
      </c>
      <c r="BK268" s="148">
        <f t="shared" si="35"/>
        <v>0</v>
      </c>
      <c r="BL268" s="16" t="s">
        <v>115</v>
      </c>
      <c r="BM268" s="146" t="s">
        <v>553</v>
      </c>
    </row>
    <row r="269" spans="1:65" s="2" customFormat="1" ht="14.45" customHeight="1">
      <c r="A269" s="28"/>
      <c r="B269" s="135"/>
      <c r="C269" s="149" t="s">
        <v>554</v>
      </c>
      <c r="D269" s="149" t="s">
        <v>231</v>
      </c>
      <c r="E269" s="150" t="s">
        <v>555</v>
      </c>
      <c r="F269" s="151" t="s">
        <v>556</v>
      </c>
      <c r="G269" s="152" t="s">
        <v>124</v>
      </c>
      <c r="H269" s="153">
        <v>6</v>
      </c>
      <c r="I269" s="153"/>
      <c r="J269" s="153"/>
      <c r="K269" s="154"/>
      <c r="L269" s="155"/>
      <c r="M269" s="156" t="s">
        <v>1</v>
      </c>
      <c r="N269" s="157" t="s">
        <v>37</v>
      </c>
      <c r="O269" s="144">
        <v>0</v>
      </c>
      <c r="P269" s="144">
        <f t="shared" si="27"/>
        <v>0</v>
      </c>
      <c r="Q269" s="144">
        <v>0</v>
      </c>
      <c r="R269" s="144">
        <f t="shared" si="28"/>
        <v>0</v>
      </c>
      <c r="S269" s="144">
        <v>0</v>
      </c>
      <c r="T269" s="145">
        <f t="shared" si="29"/>
        <v>0</v>
      </c>
      <c r="U269" s="28"/>
      <c r="V269" s="28"/>
      <c r="W269" s="28"/>
      <c r="X269" s="28"/>
      <c r="Y269" s="28"/>
      <c r="Z269" s="28"/>
      <c r="AA269" s="28"/>
      <c r="AB269" s="28"/>
      <c r="AC269" s="28"/>
      <c r="AD269" s="28"/>
      <c r="AE269" s="28"/>
      <c r="AR269" s="146" t="s">
        <v>141</v>
      </c>
      <c r="AT269" s="146" t="s">
        <v>231</v>
      </c>
      <c r="AU269" s="146" t="s">
        <v>116</v>
      </c>
      <c r="AY269" s="16" t="s">
        <v>108</v>
      </c>
      <c r="BE269" s="147">
        <f t="shared" si="30"/>
        <v>0</v>
      </c>
      <c r="BF269" s="147">
        <f t="shared" si="31"/>
        <v>0</v>
      </c>
      <c r="BG269" s="147">
        <f t="shared" si="32"/>
        <v>0</v>
      </c>
      <c r="BH269" s="147">
        <f t="shared" si="33"/>
        <v>0</v>
      </c>
      <c r="BI269" s="147">
        <f t="shared" si="34"/>
        <v>0</v>
      </c>
      <c r="BJ269" s="16" t="s">
        <v>116</v>
      </c>
      <c r="BK269" s="148">
        <f t="shared" si="35"/>
        <v>0</v>
      </c>
      <c r="BL269" s="16" t="s">
        <v>115</v>
      </c>
      <c r="BM269" s="146" t="s">
        <v>557</v>
      </c>
    </row>
    <row r="270" spans="1:65" s="2" customFormat="1" ht="14.45" customHeight="1">
      <c r="A270" s="28"/>
      <c r="B270" s="135"/>
      <c r="C270" s="149" t="s">
        <v>558</v>
      </c>
      <c r="D270" s="149" t="s">
        <v>231</v>
      </c>
      <c r="E270" s="150" t="s">
        <v>559</v>
      </c>
      <c r="F270" s="151" t="s">
        <v>560</v>
      </c>
      <c r="G270" s="152" t="s">
        <v>124</v>
      </c>
      <c r="H270" s="153">
        <v>442</v>
      </c>
      <c r="I270" s="153"/>
      <c r="J270" s="153"/>
      <c r="K270" s="154"/>
      <c r="L270" s="155"/>
      <c r="M270" s="156" t="s">
        <v>1</v>
      </c>
      <c r="N270" s="157" t="s">
        <v>37</v>
      </c>
      <c r="O270" s="144">
        <v>0</v>
      </c>
      <c r="P270" s="144">
        <f t="shared" ref="P270:P301" si="36">O270*H270</f>
        <v>0</v>
      </c>
      <c r="Q270" s="144">
        <v>0</v>
      </c>
      <c r="R270" s="144">
        <f t="shared" ref="R270:R301" si="37">Q270*H270</f>
        <v>0</v>
      </c>
      <c r="S270" s="144">
        <v>0</v>
      </c>
      <c r="T270" s="145">
        <f t="shared" ref="T270:T301" si="38">S270*H270</f>
        <v>0</v>
      </c>
      <c r="U270" s="28"/>
      <c r="V270" s="28"/>
      <c r="W270" s="28"/>
      <c r="X270" s="28"/>
      <c r="Y270" s="28"/>
      <c r="Z270" s="28"/>
      <c r="AA270" s="28"/>
      <c r="AB270" s="28"/>
      <c r="AC270" s="28"/>
      <c r="AD270" s="28"/>
      <c r="AE270" s="28"/>
      <c r="AR270" s="146" t="s">
        <v>141</v>
      </c>
      <c r="AT270" s="146" t="s">
        <v>231</v>
      </c>
      <c r="AU270" s="146" t="s">
        <v>116</v>
      </c>
      <c r="AY270" s="16" t="s">
        <v>108</v>
      </c>
      <c r="BE270" s="147">
        <f t="shared" ref="BE270:BE301" si="39">IF(N270="základná",J270,0)</f>
        <v>0</v>
      </c>
      <c r="BF270" s="147">
        <f t="shared" ref="BF270:BF301" si="40">IF(N270="znížená",J270,0)</f>
        <v>0</v>
      </c>
      <c r="BG270" s="147">
        <f t="shared" ref="BG270:BG301" si="41">IF(N270="zákl. prenesená",J270,0)</f>
        <v>0</v>
      </c>
      <c r="BH270" s="147">
        <f t="shared" ref="BH270:BH301" si="42">IF(N270="zníž. prenesená",J270,0)</f>
        <v>0</v>
      </c>
      <c r="BI270" s="147">
        <f t="shared" ref="BI270:BI301" si="43">IF(N270="nulová",J270,0)</f>
        <v>0</v>
      </c>
      <c r="BJ270" s="16" t="s">
        <v>116</v>
      </c>
      <c r="BK270" s="148">
        <f t="shared" ref="BK270:BK301" si="44">ROUND(I270*H270,3)</f>
        <v>0</v>
      </c>
      <c r="BL270" s="16" t="s">
        <v>115</v>
      </c>
      <c r="BM270" s="146" t="s">
        <v>561</v>
      </c>
    </row>
    <row r="271" spans="1:65" s="2" customFormat="1" ht="14.45" customHeight="1">
      <c r="A271" s="28"/>
      <c r="B271" s="135"/>
      <c r="C271" s="149" t="s">
        <v>562</v>
      </c>
      <c r="D271" s="149" t="s">
        <v>231</v>
      </c>
      <c r="E271" s="150" t="s">
        <v>563</v>
      </c>
      <c r="F271" s="151" t="s">
        <v>564</v>
      </c>
      <c r="G271" s="152" t="s">
        <v>124</v>
      </c>
      <c r="H271" s="153">
        <v>7</v>
      </c>
      <c r="I271" s="153"/>
      <c r="J271" s="153"/>
      <c r="K271" s="154"/>
      <c r="L271" s="155"/>
      <c r="M271" s="156" t="s">
        <v>1</v>
      </c>
      <c r="N271" s="157" t="s">
        <v>37</v>
      </c>
      <c r="O271" s="144">
        <v>0</v>
      </c>
      <c r="P271" s="144">
        <f t="shared" si="36"/>
        <v>0</v>
      </c>
      <c r="Q271" s="144">
        <v>0</v>
      </c>
      <c r="R271" s="144">
        <f t="shared" si="37"/>
        <v>0</v>
      </c>
      <c r="S271" s="144">
        <v>0</v>
      </c>
      <c r="T271" s="145">
        <f t="shared" si="38"/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46" t="s">
        <v>141</v>
      </c>
      <c r="AT271" s="146" t="s">
        <v>231</v>
      </c>
      <c r="AU271" s="146" t="s">
        <v>116</v>
      </c>
      <c r="AY271" s="16" t="s">
        <v>108</v>
      </c>
      <c r="BE271" s="147">
        <f t="shared" si="39"/>
        <v>0</v>
      </c>
      <c r="BF271" s="147">
        <f t="shared" si="40"/>
        <v>0</v>
      </c>
      <c r="BG271" s="147">
        <f t="shared" si="41"/>
        <v>0</v>
      </c>
      <c r="BH271" s="147">
        <f t="shared" si="42"/>
        <v>0</v>
      </c>
      <c r="BI271" s="147">
        <f t="shared" si="43"/>
        <v>0</v>
      </c>
      <c r="BJ271" s="16" t="s">
        <v>116</v>
      </c>
      <c r="BK271" s="148">
        <f t="shared" si="44"/>
        <v>0</v>
      </c>
      <c r="BL271" s="16" t="s">
        <v>115</v>
      </c>
      <c r="BM271" s="146" t="s">
        <v>565</v>
      </c>
    </row>
    <row r="272" spans="1:65" s="2" customFormat="1" ht="14.45" customHeight="1">
      <c r="A272" s="28"/>
      <c r="B272" s="135"/>
      <c r="C272" s="149" t="s">
        <v>566</v>
      </c>
      <c r="D272" s="149" t="s">
        <v>231</v>
      </c>
      <c r="E272" s="150" t="s">
        <v>567</v>
      </c>
      <c r="F272" s="151" t="s">
        <v>568</v>
      </c>
      <c r="G272" s="152" t="s">
        <v>124</v>
      </c>
      <c r="H272" s="153">
        <v>113</v>
      </c>
      <c r="I272" s="153"/>
      <c r="J272" s="153"/>
      <c r="K272" s="154"/>
      <c r="L272" s="155"/>
      <c r="M272" s="156" t="s">
        <v>1</v>
      </c>
      <c r="N272" s="157" t="s">
        <v>37</v>
      </c>
      <c r="O272" s="144">
        <v>0</v>
      </c>
      <c r="P272" s="144">
        <f t="shared" si="36"/>
        <v>0</v>
      </c>
      <c r="Q272" s="144">
        <v>0</v>
      </c>
      <c r="R272" s="144">
        <f t="shared" si="37"/>
        <v>0</v>
      </c>
      <c r="S272" s="144">
        <v>0</v>
      </c>
      <c r="T272" s="145">
        <f t="shared" si="38"/>
        <v>0</v>
      </c>
      <c r="U272" s="28"/>
      <c r="V272" s="28"/>
      <c r="W272" s="28"/>
      <c r="X272" s="28"/>
      <c r="Y272" s="28"/>
      <c r="Z272" s="28"/>
      <c r="AA272" s="28"/>
      <c r="AB272" s="28"/>
      <c r="AC272" s="28"/>
      <c r="AD272" s="28"/>
      <c r="AE272" s="28"/>
      <c r="AR272" s="146" t="s">
        <v>141</v>
      </c>
      <c r="AT272" s="146" t="s">
        <v>231</v>
      </c>
      <c r="AU272" s="146" t="s">
        <v>116</v>
      </c>
      <c r="AY272" s="16" t="s">
        <v>108</v>
      </c>
      <c r="BE272" s="147">
        <f t="shared" si="39"/>
        <v>0</v>
      </c>
      <c r="BF272" s="147">
        <f t="shared" si="40"/>
        <v>0</v>
      </c>
      <c r="BG272" s="147">
        <f t="shared" si="41"/>
        <v>0</v>
      </c>
      <c r="BH272" s="147">
        <f t="shared" si="42"/>
        <v>0</v>
      </c>
      <c r="BI272" s="147">
        <f t="shared" si="43"/>
        <v>0</v>
      </c>
      <c r="BJ272" s="16" t="s">
        <v>116</v>
      </c>
      <c r="BK272" s="148">
        <f t="shared" si="44"/>
        <v>0</v>
      </c>
      <c r="BL272" s="16" t="s">
        <v>115</v>
      </c>
      <c r="BM272" s="146" t="s">
        <v>569</v>
      </c>
    </row>
    <row r="273" spans="1:65" s="2" customFormat="1" ht="14.45" customHeight="1">
      <c r="A273" s="28"/>
      <c r="B273" s="135"/>
      <c r="C273" s="149" t="s">
        <v>570</v>
      </c>
      <c r="D273" s="149" t="s">
        <v>231</v>
      </c>
      <c r="E273" s="150" t="s">
        <v>571</v>
      </c>
      <c r="F273" s="151" t="s">
        <v>572</v>
      </c>
      <c r="G273" s="152" t="s">
        <v>124</v>
      </c>
      <c r="H273" s="153">
        <v>1108</v>
      </c>
      <c r="I273" s="153"/>
      <c r="J273" s="153"/>
      <c r="K273" s="154"/>
      <c r="L273" s="155"/>
      <c r="M273" s="156" t="s">
        <v>1</v>
      </c>
      <c r="N273" s="157" t="s">
        <v>37</v>
      </c>
      <c r="O273" s="144">
        <v>0</v>
      </c>
      <c r="P273" s="144">
        <f t="shared" si="36"/>
        <v>0</v>
      </c>
      <c r="Q273" s="144">
        <v>0</v>
      </c>
      <c r="R273" s="144">
        <f t="shared" si="37"/>
        <v>0</v>
      </c>
      <c r="S273" s="144">
        <v>0</v>
      </c>
      <c r="T273" s="145">
        <f t="shared" si="38"/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46" t="s">
        <v>141</v>
      </c>
      <c r="AT273" s="146" t="s">
        <v>231</v>
      </c>
      <c r="AU273" s="146" t="s">
        <v>116</v>
      </c>
      <c r="AY273" s="16" t="s">
        <v>108</v>
      </c>
      <c r="BE273" s="147">
        <f t="shared" si="39"/>
        <v>0</v>
      </c>
      <c r="BF273" s="147">
        <f t="shared" si="40"/>
        <v>0</v>
      </c>
      <c r="BG273" s="147">
        <f t="shared" si="41"/>
        <v>0</v>
      </c>
      <c r="BH273" s="147">
        <f t="shared" si="42"/>
        <v>0</v>
      </c>
      <c r="BI273" s="147">
        <f t="shared" si="43"/>
        <v>0</v>
      </c>
      <c r="BJ273" s="16" t="s">
        <v>116</v>
      </c>
      <c r="BK273" s="148">
        <f t="shared" si="44"/>
        <v>0</v>
      </c>
      <c r="BL273" s="16" t="s">
        <v>115</v>
      </c>
      <c r="BM273" s="146" t="s">
        <v>573</v>
      </c>
    </row>
    <row r="274" spans="1:65" s="2" customFormat="1" ht="14.45" customHeight="1">
      <c r="A274" s="28"/>
      <c r="B274" s="135"/>
      <c r="C274" s="149" t="s">
        <v>574</v>
      </c>
      <c r="D274" s="149" t="s">
        <v>231</v>
      </c>
      <c r="E274" s="150" t="s">
        <v>575</v>
      </c>
      <c r="F274" s="151" t="s">
        <v>576</v>
      </c>
      <c r="G274" s="152" t="s">
        <v>124</v>
      </c>
      <c r="H274" s="153">
        <v>574</v>
      </c>
      <c r="I274" s="153"/>
      <c r="J274" s="153"/>
      <c r="K274" s="154"/>
      <c r="L274" s="155"/>
      <c r="M274" s="156" t="s">
        <v>1</v>
      </c>
      <c r="N274" s="157" t="s">
        <v>37</v>
      </c>
      <c r="O274" s="144">
        <v>0</v>
      </c>
      <c r="P274" s="144">
        <f t="shared" si="36"/>
        <v>0</v>
      </c>
      <c r="Q274" s="144">
        <v>0</v>
      </c>
      <c r="R274" s="144">
        <f t="shared" si="37"/>
        <v>0</v>
      </c>
      <c r="S274" s="144">
        <v>0</v>
      </c>
      <c r="T274" s="145">
        <f t="shared" si="38"/>
        <v>0</v>
      </c>
      <c r="U274" s="28"/>
      <c r="V274" s="28"/>
      <c r="W274" s="28"/>
      <c r="X274" s="28"/>
      <c r="Y274" s="28"/>
      <c r="Z274" s="28"/>
      <c r="AA274" s="28"/>
      <c r="AB274" s="28"/>
      <c r="AC274" s="28"/>
      <c r="AD274" s="28"/>
      <c r="AE274" s="28"/>
      <c r="AR274" s="146" t="s">
        <v>141</v>
      </c>
      <c r="AT274" s="146" t="s">
        <v>231</v>
      </c>
      <c r="AU274" s="146" t="s">
        <v>116</v>
      </c>
      <c r="AY274" s="16" t="s">
        <v>108</v>
      </c>
      <c r="BE274" s="147">
        <f t="shared" si="39"/>
        <v>0</v>
      </c>
      <c r="BF274" s="147">
        <f t="shared" si="40"/>
        <v>0</v>
      </c>
      <c r="BG274" s="147">
        <f t="shared" si="41"/>
        <v>0</v>
      </c>
      <c r="BH274" s="147">
        <f t="shared" si="42"/>
        <v>0</v>
      </c>
      <c r="BI274" s="147">
        <f t="shared" si="43"/>
        <v>0</v>
      </c>
      <c r="BJ274" s="16" t="s">
        <v>116</v>
      </c>
      <c r="BK274" s="148">
        <f t="shared" si="44"/>
        <v>0</v>
      </c>
      <c r="BL274" s="16" t="s">
        <v>115</v>
      </c>
      <c r="BM274" s="146" t="s">
        <v>577</v>
      </c>
    </row>
    <row r="275" spans="1:65" s="2" customFormat="1" ht="14.45" customHeight="1">
      <c r="A275" s="28"/>
      <c r="B275" s="135"/>
      <c r="C275" s="149" t="s">
        <v>578</v>
      </c>
      <c r="D275" s="149" t="s">
        <v>231</v>
      </c>
      <c r="E275" s="150" t="s">
        <v>579</v>
      </c>
      <c r="F275" s="151" t="s">
        <v>580</v>
      </c>
      <c r="G275" s="152" t="s">
        <v>124</v>
      </c>
      <c r="H275" s="153">
        <v>20</v>
      </c>
      <c r="I275" s="153"/>
      <c r="J275" s="153"/>
      <c r="K275" s="154"/>
      <c r="L275" s="155"/>
      <c r="M275" s="156" t="s">
        <v>1</v>
      </c>
      <c r="N275" s="157" t="s">
        <v>37</v>
      </c>
      <c r="O275" s="144">
        <v>0</v>
      </c>
      <c r="P275" s="144">
        <f t="shared" si="36"/>
        <v>0</v>
      </c>
      <c r="Q275" s="144">
        <v>0</v>
      </c>
      <c r="R275" s="144">
        <f t="shared" si="37"/>
        <v>0</v>
      </c>
      <c r="S275" s="144">
        <v>0</v>
      </c>
      <c r="T275" s="145">
        <f t="shared" si="38"/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46" t="s">
        <v>141</v>
      </c>
      <c r="AT275" s="146" t="s">
        <v>231</v>
      </c>
      <c r="AU275" s="146" t="s">
        <v>116</v>
      </c>
      <c r="AY275" s="16" t="s">
        <v>108</v>
      </c>
      <c r="BE275" s="147">
        <f t="shared" si="39"/>
        <v>0</v>
      </c>
      <c r="BF275" s="147">
        <f t="shared" si="40"/>
        <v>0</v>
      </c>
      <c r="BG275" s="147">
        <f t="shared" si="41"/>
        <v>0</v>
      </c>
      <c r="BH275" s="147">
        <f t="shared" si="42"/>
        <v>0</v>
      </c>
      <c r="BI275" s="147">
        <f t="shared" si="43"/>
        <v>0</v>
      </c>
      <c r="BJ275" s="16" t="s">
        <v>116</v>
      </c>
      <c r="BK275" s="148">
        <f t="shared" si="44"/>
        <v>0</v>
      </c>
      <c r="BL275" s="16" t="s">
        <v>115</v>
      </c>
      <c r="BM275" s="146" t="s">
        <v>581</v>
      </c>
    </row>
    <row r="276" spans="1:65" s="2" customFormat="1" ht="14.45" customHeight="1">
      <c r="A276" s="28"/>
      <c r="B276" s="135"/>
      <c r="C276" s="149" t="s">
        <v>582</v>
      </c>
      <c r="D276" s="149" t="s">
        <v>231</v>
      </c>
      <c r="E276" s="150" t="s">
        <v>583</v>
      </c>
      <c r="F276" s="151" t="s">
        <v>584</v>
      </c>
      <c r="G276" s="152" t="s">
        <v>124</v>
      </c>
      <c r="H276" s="153">
        <v>12</v>
      </c>
      <c r="I276" s="153"/>
      <c r="J276" s="153"/>
      <c r="K276" s="154"/>
      <c r="L276" s="155"/>
      <c r="M276" s="156" t="s">
        <v>1</v>
      </c>
      <c r="N276" s="157" t="s">
        <v>37</v>
      </c>
      <c r="O276" s="144">
        <v>0</v>
      </c>
      <c r="P276" s="144">
        <f t="shared" si="36"/>
        <v>0</v>
      </c>
      <c r="Q276" s="144">
        <v>0</v>
      </c>
      <c r="R276" s="144">
        <f t="shared" si="37"/>
        <v>0</v>
      </c>
      <c r="S276" s="144">
        <v>0</v>
      </c>
      <c r="T276" s="145">
        <f t="shared" si="38"/>
        <v>0</v>
      </c>
      <c r="U276" s="28"/>
      <c r="V276" s="28"/>
      <c r="W276" s="28"/>
      <c r="X276" s="28"/>
      <c r="Y276" s="28"/>
      <c r="Z276" s="28"/>
      <c r="AA276" s="28"/>
      <c r="AB276" s="28"/>
      <c r="AC276" s="28"/>
      <c r="AD276" s="28"/>
      <c r="AE276" s="28"/>
      <c r="AR276" s="146" t="s">
        <v>141</v>
      </c>
      <c r="AT276" s="146" t="s">
        <v>231</v>
      </c>
      <c r="AU276" s="146" t="s">
        <v>116</v>
      </c>
      <c r="AY276" s="16" t="s">
        <v>108</v>
      </c>
      <c r="BE276" s="147">
        <f t="shared" si="39"/>
        <v>0</v>
      </c>
      <c r="BF276" s="147">
        <f t="shared" si="40"/>
        <v>0</v>
      </c>
      <c r="BG276" s="147">
        <f t="shared" si="41"/>
        <v>0</v>
      </c>
      <c r="BH276" s="147">
        <f t="shared" si="42"/>
        <v>0</v>
      </c>
      <c r="BI276" s="147">
        <f t="shared" si="43"/>
        <v>0</v>
      </c>
      <c r="BJ276" s="16" t="s">
        <v>116</v>
      </c>
      <c r="BK276" s="148">
        <f t="shared" si="44"/>
        <v>0</v>
      </c>
      <c r="BL276" s="16" t="s">
        <v>115</v>
      </c>
      <c r="BM276" s="146" t="s">
        <v>585</v>
      </c>
    </row>
    <row r="277" spans="1:65" s="2" customFormat="1" ht="14.45" customHeight="1">
      <c r="A277" s="28"/>
      <c r="B277" s="135"/>
      <c r="C277" s="149" t="s">
        <v>586</v>
      </c>
      <c r="D277" s="149" t="s">
        <v>231</v>
      </c>
      <c r="E277" s="150" t="s">
        <v>587</v>
      </c>
      <c r="F277" s="151" t="s">
        <v>588</v>
      </c>
      <c r="G277" s="152" t="s">
        <v>124</v>
      </c>
      <c r="H277" s="153">
        <v>14</v>
      </c>
      <c r="I277" s="153"/>
      <c r="J277" s="153"/>
      <c r="K277" s="154"/>
      <c r="L277" s="155"/>
      <c r="M277" s="156" t="s">
        <v>1</v>
      </c>
      <c r="N277" s="157" t="s">
        <v>37</v>
      </c>
      <c r="O277" s="144">
        <v>0</v>
      </c>
      <c r="P277" s="144">
        <f t="shared" si="36"/>
        <v>0</v>
      </c>
      <c r="Q277" s="144">
        <v>0</v>
      </c>
      <c r="R277" s="144">
        <f t="shared" si="37"/>
        <v>0</v>
      </c>
      <c r="S277" s="144">
        <v>0</v>
      </c>
      <c r="T277" s="145">
        <f t="shared" si="38"/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46" t="s">
        <v>141</v>
      </c>
      <c r="AT277" s="146" t="s">
        <v>231</v>
      </c>
      <c r="AU277" s="146" t="s">
        <v>116</v>
      </c>
      <c r="AY277" s="16" t="s">
        <v>108</v>
      </c>
      <c r="BE277" s="147">
        <f t="shared" si="39"/>
        <v>0</v>
      </c>
      <c r="BF277" s="147">
        <f t="shared" si="40"/>
        <v>0</v>
      </c>
      <c r="BG277" s="147">
        <f t="shared" si="41"/>
        <v>0</v>
      </c>
      <c r="BH277" s="147">
        <f t="shared" si="42"/>
        <v>0</v>
      </c>
      <c r="BI277" s="147">
        <f t="shared" si="43"/>
        <v>0</v>
      </c>
      <c r="BJ277" s="16" t="s">
        <v>116</v>
      </c>
      <c r="BK277" s="148">
        <f t="shared" si="44"/>
        <v>0</v>
      </c>
      <c r="BL277" s="16" t="s">
        <v>115</v>
      </c>
      <c r="BM277" s="146" t="s">
        <v>589</v>
      </c>
    </row>
    <row r="278" spans="1:65" s="2" customFormat="1" ht="14.45" customHeight="1">
      <c r="A278" s="28"/>
      <c r="B278" s="135"/>
      <c r="C278" s="149" t="s">
        <v>590</v>
      </c>
      <c r="D278" s="149" t="s">
        <v>231</v>
      </c>
      <c r="E278" s="150" t="s">
        <v>591</v>
      </c>
      <c r="F278" s="151" t="s">
        <v>592</v>
      </c>
      <c r="G278" s="152" t="s">
        <v>124</v>
      </c>
      <c r="H278" s="153">
        <v>245</v>
      </c>
      <c r="I278" s="153"/>
      <c r="J278" s="153"/>
      <c r="K278" s="154"/>
      <c r="L278" s="155"/>
      <c r="M278" s="156" t="s">
        <v>1</v>
      </c>
      <c r="N278" s="157" t="s">
        <v>37</v>
      </c>
      <c r="O278" s="144">
        <v>0</v>
      </c>
      <c r="P278" s="144">
        <f t="shared" si="36"/>
        <v>0</v>
      </c>
      <c r="Q278" s="144">
        <v>0</v>
      </c>
      <c r="R278" s="144">
        <f t="shared" si="37"/>
        <v>0</v>
      </c>
      <c r="S278" s="144">
        <v>0</v>
      </c>
      <c r="T278" s="145">
        <f t="shared" si="38"/>
        <v>0</v>
      </c>
      <c r="U278" s="28"/>
      <c r="V278" s="28"/>
      <c r="W278" s="28"/>
      <c r="X278" s="28"/>
      <c r="Y278" s="28"/>
      <c r="Z278" s="28"/>
      <c r="AA278" s="28"/>
      <c r="AB278" s="28"/>
      <c r="AC278" s="28"/>
      <c r="AD278" s="28"/>
      <c r="AE278" s="28"/>
      <c r="AR278" s="146" t="s">
        <v>141</v>
      </c>
      <c r="AT278" s="146" t="s">
        <v>231</v>
      </c>
      <c r="AU278" s="146" t="s">
        <v>116</v>
      </c>
      <c r="AY278" s="16" t="s">
        <v>108</v>
      </c>
      <c r="BE278" s="147">
        <f t="shared" si="39"/>
        <v>0</v>
      </c>
      <c r="BF278" s="147">
        <f t="shared" si="40"/>
        <v>0</v>
      </c>
      <c r="BG278" s="147">
        <f t="shared" si="41"/>
        <v>0</v>
      </c>
      <c r="BH278" s="147">
        <f t="shared" si="42"/>
        <v>0</v>
      </c>
      <c r="BI278" s="147">
        <f t="shared" si="43"/>
        <v>0</v>
      </c>
      <c r="BJ278" s="16" t="s">
        <v>116</v>
      </c>
      <c r="BK278" s="148">
        <f t="shared" si="44"/>
        <v>0</v>
      </c>
      <c r="BL278" s="16" t="s">
        <v>115</v>
      </c>
      <c r="BM278" s="146" t="s">
        <v>593</v>
      </c>
    </row>
    <row r="279" spans="1:65" s="2" customFormat="1" ht="14.45" customHeight="1">
      <c r="A279" s="28"/>
      <c r="B279" s="135"/>
      <c r="C279" s="149" t="s">
        <v>594</v>
      </c>
      <c r="D279" s="149" t="s">
        <v>231</v>
      </c>
      <c r="E279" s="150" t="s">
        <v>595</v>
      </c>
      <c r="F279" s="151" t="s">
        <v>596</v>
      </c>
      <c r="G279" s="152" t="s">
        <v>124</v>
      </c>
      <c r="H279" s="153">
        <v>30</v>
      </c>
      <c r="I279" s="153"/>
      <c r="J279" s="153"/>
      <c r="K279" s="154"/>
      <c r="L279" s="155"/>
      <c r="M279" s="156" t="s">
        <v>1</v>
      </c>
      <c r="N279" s="157" t="s">
        <v>37</v>
      </c>
      <c r="O279" s="144">
        <v>0</v>
      </c>
      <c r="P279" s="144">
        <f t="shared" si="36"/>
        <v>0</v>
      </c>
      <c r="Q279" s="144">
        <v>0</v>
      </c>
      <c r="R279" s="144">
        <f t="shared" si="37"/>
        <v>0</v>
      </c>
      <c r="S279" s="144">
        <v>0</v>
      </c>
      <c r="T279" s="145">
        <f t="shared" si="38"/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46" t="s">
        <v>141</v>
      </c>
      <c r="AT279" s="146" t="s">
        <v>231</v>
      </c>
      <c r="AU279" s="146" t="s">
        <v>116</v>
      </c>
      <c r="AY279" s="16" t="s">
        <v>108</v>
      </c>
      <c r="BE279" s="147">
        <f t="shared" si="39"/>
        <v>0</v>
      </c>
      <c r="BF279" s="147">
        <f t="shared" si="40"/>
        <v>0</v>
      </c>
      <c r="BG279" s="147">
        <f t="shared" si="41"/>
        <v>0</v>
      </c>
      <c r="BH279" s="147">
        <f t="shared" si="42"/>
        <v>0</v>
      </c>
      <c r="BI279" s="147">
        <f t="shared" si="43"/>
        <v>0</v>
      </c>
      <c r="BJ279" s="16" t="s">
        <v>116</v>
      </c>
      <c r="BK279" s="148">
        <f t="shared" si="44"/>
        <v>0</v>
      </c>
      <c r="BL279" s="16" t="s">
        <v>115</v>
      </c>
      <c r="BM279" s="146" t="s">
        <v>597</v>
      </c>
    </row>
    <row r="280" spans="1:65" s="2" customFormat="1" ht="14.45" customHeight="1">
      <c r="A280" s="28"/>
      <c r="B280" s="135"/>
      <c r="C280" s="149" t="s">
        <v>598</v>
      </c>
      <c r="D280" s="149" t="s">
        <v>231</v>
      </c>
      <c r="E280" s="150" t="s">
        <v>599</v>
      </c>
      <c r="F280" s="151" t="s">
        <v>600</v>
      </c>
      <c r="G280" s="152" t="s">
        <v>124</v>
      </c>
      <c r="H280" s="153">
        <v>30</v>
      </c>
      <c r="I280" s="153"/>
      <c r="J280" s="153"/>
      <c r="K280" s="154"/>
      <c r="L280" s="155"/>
      <c r="M280" s="156" t="s">
        <v>1</v>
      </c>
      <c r="N280" s="157" t="s">
        <v>37</v>
      </c>
      <c r="O280" s="144">
        <v>0</v>
      </c>
      <c r="P280" s="144">
        <f t="shared" si="36"/>
        <v>0</v>
      </c>
      <c r="Q280" s="144">
        <v>0</v>
      </c>
      <c r="R280" s="144">
        <f t="shared" si="37"/>
        <v>0</v>
      </c>
      <c r="S280" s="144">
        <v>0</v>
      </c>
      <c r="T280" s="145">
        <f t="shared" si="38"/>
        <v>0</v>
      </c>
      <c r="U280" s="28"/>
      <c r="V280" s="28"/>
      <c r="W280" s="28"/>
      <c r="X280" s="28"/>
      <c r="Y280" s="28"/>
      <c r="Z280" s="28"/>
      <c r="AA280" s="28"/>
      <c r="AB280" s="28"/>
      <c r="AC280" s="28"/>
      <c r="AD280" s="28"/>
      <c r="AE280" s="28"/>
      <c r="AR280" s="146" t="s">
        <v>141</v>
      </c>
      <c r="AT280" s="146" t="s">
        <v>231</v>
      </c>
      <c r="AU280" s="146" t="s">
        <v>116</v>
      </c>
      <c r="AY280" s="16" t="s">
        <v>108</v>
      </c>
      <c r="BE280" s="147">
        <f t="shared" si="39"/>
        <v>0</v>
      </c>
      <c r="BF280" s="147">
        <f t="shared" si="40"/>
        <v>0</v>
      </c>
      <c r="BG280" s="147">
        <f t="shared" si="41"/>
        <v>0</v>
      </c>
      <c r="BH280" s="147">
        <f t="shared" si="42"/>
        <v>0</v>
      </c>
      <c r="BI280" s="147">
        <f t="shared" si="43"/>
        <v>0</v>
      </c>
      <c r="BJ280" s="16" t="s">
        <v>116</v>
      </c>
      <c r="BK280" s="148">
        <f t="shared" si="44"/>
        <v>0</v>
      </c>
      <c r="BL280" s="16" t="s">
        <v>115</v>
      </c>
      <c r="BM280" s="146" t="s">
        <v>601</v>
      </c>
    </row>
    <row r="281" spans="1:65" s="2" customFormat="1" ht="14.45" customHeight="1">
      <c r="A281" s="28"/>
      <c r="B281" s="135"/>
      <c r="C281" s="149" t="s">
        <v>602</v>
      </c>
      <c r="D281" s="149" t="s">
        <v>231</v>
      </c>
      <c r="E281" s="150" t="s">
        <v>603</v>
      </c>
      <c r="F281" s="151" t="s">
        <v>604</v>
      </c>
      <c r="G281" s="152" t="s">
        <v>124</v>
      </c>
      <c r="H281" s="153">
        <v>65</v>
      </c>
      <c r="I281" s="153"/>
      <c r="J281" s="153"/>
      <c r="K281" s="154"/>
      <c r="L281" s="155"/>
      <c r="M281" s="156" t="s">
        <v>1</v>
      </c>
      <c r="N281" s="157" t="s">
        <v>37</v>
      </c>
      <c r="O281" s="144">
        <v>0</v>
      </c>
      <c r="P281" s="144">
        <f t="shared" si="36"/>
        <v>0</v>
      </c>
      <c r="Q281" s="144">
        <v>0</v>
      </c>
      <c r="R281" s="144">
        <f t="shared" si="37"/>
        <v>0</v>
      </c>
      <c r="S281" s="144">
        <v>0</v>
      </c>
      <c r="T281" s="145">
        <f t="shared" si="38"/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46" t="s">
        <v>141</v>
      </c>
      <c r="AT281" s="146" t="s">
        <v>231</v>
      </c>
      <c r="AU281" s="146" t="s">
        <v>116</v>
      </c>
      <c r="AY281" s="16" t="s">
        <v>108</v>
      </c>
      <c r="BE281" s="147">
        <f t="shared" si="39"/>
        <v>0</v>
      </c>
      <c r="BF281" s="147">
        <f t="shared" si="40"/>
        <v>0</v>
      </c>
      <c r="BG281" s="147">
        <f t="shared" si="41"/>
        <v>0</v>
      </c>
      <c r="BH281" s="147">
        <f t="shared" si="42"/>
        <v>0</v>
      </c>
      <c r="BI281" s="147">
        <f t="shared" si="43"/>
        <v>0</v>
      </c>
      <c r="BJ281" s="16" t="s">
        <v>116</v>
      </c>
      <c r="BK281" s="148">
        <f t="shared" si="44"/>
        <v>0</v>
      </c>
      <c r="BL281" s="16" t="s">
        <v>115</v>
      </c>
      <c r="BM281" s="146" t="s">
        <v>605</v>
      </c>
    </row>
    <row r="282" spans="1:65" s="2" customFormat="1" ht="14.45" customHeight="1">
      <c r="A282" s="28"/>
      <c r="B282" s="135"/>
      <c r="C282" s="149" t="s">
        <v>606</v>
      </c>
      <c r="D282" s="149" t="s">
        <v>231</v>
      </c>
      <c r="E282" s="150" t="s">
        <v>607</v>
      </c>
      <c r="F282" s="151" t="s">
        <v>608</v>
      </c>
      <c r="G282" s="152" t="s">
        <v>124</v>
      </c>
      <c r="H282" s="153">
        <v>65</v>
      </c>
      <c r="I282" s="153"/>
      <c r="J282" s="153"/>
      <c r="K282" s="154"/>
      <c r="L282" s="155"/>
      <c r="M282" s="156" t="s">
        <v>1</v>
      </c>
      <c r="N282" s="157" t="s">
        <v>37</v>
      </c>
      <c r="O282" s="144">
        <v>0</v>
      </c>
      <c r="P282" s="144">
        <f t="shared" si="36"/>
        <v>0</v>
      </c>
      <c r="Q282" s="144">
        <v>0</v>
      </c>
      <c r="R282" s="144">
        <f t="shared" si="37"/>
        <v>0</v>
      </c>
      <c r="S282" s="144">
        <v>0</v>
      </c>
      <c r="T282" s="145">
        <f t="shared" si="38"/>
        <v>0</v>
      </c>
      <c r="U282" s="28"/>
      <c r="V282" s="28"/>
      <c r="W282" s="28"/>
      <c r="X282" s="28"/>
      <c r="Y282" s="28"/>
      <c r="Z282" s="28"/>
      <c r="AA282" s="28"/>
      <c r="AB282" s="28"/>
      <c r="AC282" s="28"/>
      <c r="AD282" s="28"/>
      <c r="AE282" s="28"/>
      <c r="AR282" s="146" t="s">
        <v>141</v>
      </c>
      <c r="AT282" s="146" t="s">
        <v>231</v>
      </c>
      <c r="AU282" s="146" t="s">
        <v>116</v>
      </c>
      <c r="AY282" s="16" t="s">
        <v>108</v>
      </c>
      <c r="BE282" s="147">
        <f t="shared" si="39"/>
        <v>0</v>
      </c>
      <c r="BF282" s="147">
        <f t="shared" si="40"/>
        <v>0</v>
      </c>
      <c r="BG282" s="147">
        <f t="shared" si="41"/>
        <v>0</v>
      </c>
      <c r="BH282" s="147">
        <f t="shared" si="42"/>
        <v>0</v>
      </c>
      <c r="BI282" s="147">
        <f t="shared" si="43"/>
        <v>0</v>
      </c>
      <c r="BJ282" s="16" t="s">
        <v>116</v>
      </c>
      <c r="BK282" s="148">
        <f t="shared" si="44"/>
        <v>0</v>
      </c>
      <c r="BL282" s="16" t="s">
        <v>115</v>
      </c>
      <c r="BM282" s="146" t="s">
        <v>609</v>
      </c>
    </row>
    <row r="283" spans="1:65" s="2" customFormat="1" ht="14.45" customHeight="1">
      <c r="A283" s="28"/>
      <c r="B283" s="135"/>
      <c r="C283" s="149" t="s">
        <v>610</v>
      </c>
      <c r="D283" s="149" t="s">
        <v>231</v>
      </c>
      <c r="E283" s="150" t="s">
        <v>611</v>
      </c>
      <c r="F283" s="151" t="s">
        <v>612</v>
      </c>
      <c r="G283" s="152" t="s">
        <v>124</v>
      </c>
      <c r="H283" s="153">
        <v>26</v>
      </c>
      <c r="I283" s="153"/>
      <c r="J283" s="153"/>
      <c r="K283" s="154"/>
      <c r="L283" s="155"/>
      <c r="M283" s="156" t="s">
        <v>1</v>
      </c>
      <c r="N283" s="157" t="s">
        <v>37</v>
      </c>
      <c r="O283" s="144">
        <v>0</v>
      </c>
      <c r="P283" s="144">
        <f t="shared" si="36"/>
        <v>0</v>
      </c>
      <c r="Q283" s="144">
        <v>0</v>
      </c>
      <c r="R283" s="144">
        <f t="shared" si="37"/>
        <v>0</v>
      </c>
      <c r="S283" s="144">
        <v>0</v>
      </c>
      <c r="T283" s="145">
        <f t="shared" si="38"/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46" t="s">
        <v>141</v>
      </c>
      <c r="AT283" s="146" t="s">
        <v>231</v>
      </c>
      <c r="AU283" s="146" t="s">
        <v>116</v>
      </c>
      <c r="AY283" s="16" t="s">
        <v>108</v>
      </c>
      <c r="BE283" s="147">
        <f t="shared" si="39"/>
        <v>0</v>
      </c>
      <c r="BF283" s="147">
        <f t="shared" si="40"/>
        <v>0</v>
      </c>
      <c r="BG283" s="147">
        <f t="shared" si="41"/>
        <v>0</v>
      </c>
      <c r="BH283" s="147">
        <f t="shared" si="42"/>
        <v>0</v>
      </c>
      <c r="BI283" s="147">
        <f t="shared" si="43"/>
        <v>0</v>
      </c>
      <c r="BJ283" s="16" t="s">
        <v>116</v>
      </c>
      <c r="BK283" s="148">
        <f t="shared" si="44"/>
        <v>0</v>
      </c>
      <c r="BL283" s="16" t="s">
        <v>115</v>
      </c>
      <c r="BM283" s="146" t="s">
        <v>613</v>
      </c>
    </row>
    <row r="284" spans="1:65" s="2" customFormat="1" ht="14.45" customHeight="1">
      <c r="A284" s="28"/>
      <c r="B284" s="135"/>
      <c r="C284" s="149" t="s">
        <v>614</v>
      </c>
      <c r="D284" s="149" t="s">
        <v>231</v>
      </c>
      <c r="E284" s="150" t="s">
        <v>615</v>
      </c>
      <c r="F284" s="151" t="s">
        <v>616</v>
      </c>
      <c r="G284" s="152" t="s">
        <v>124</v>
      </c>
      <c r="H284" s="153">
        <v>213</v>
      </c>
      <c r="I284" s="153"/>
      <c r="J284" s="153"/>
      <c r="K284" s="154"/>
      <c r="L284" s="155"/>
      <c r="M284" s="156" t="s">
        <v>1</v>
      </c>
      <c r="N284" s="157" t="s">
        <v>37</v>
      </c>
      <c r="O284" s="144">
        <v>0</v>
      </c>
      <c r="P284" s="144">
        <f t="shared" si="36"/>
        <v>0</v>
      </c>
      <c r="Q284" s="144">
        <v>0</v>
      </c>
      <c r="R284" s="144">
        <f t="shared" si="37"/>
        <v>0</v>
      </c>
      <c r="S284" s="144">
        <v>0</v>
      </c>
      <c r="T284" s="145">
        <f t="shared" si="38"/>
        <v>0</v>
      </c>
      <c r="U284" s="28"/>
      <c r="V284" s="28"/>
      <c r="W284" s="28"/>
      <c r="X284" s="28"/>
      <c r="Y284" s="28"/>
      <c r="Z284" s="28"/>
      <c r="AA284" s="28"/>
      <c r="AB284" s="28"/>
      <c r="AC284" s="28"/>
      <c r="AD284" s="28"/>
      <c r="AE284" s="28"/>
      <c r="AR284" s="146" t="s">
        <v>141</v>
      </c>
      <c r="AT284" s="146" t="s">
        <v>231</v>
      </c>
      <c r="AU284" s="146" t="s">
        <v>116</v>
      </c>
      <c r="AY284" s="16" t="s">
        <v>108</v>
      </c>
      <c r="BE284" s="147">
        <f t="shared" si="39"/>
        <v>0</v>
      </c>
      <c r="BF284" s="147">
        <f t="shared" si="40"/>
        <v>0</v>
      </c>
      <c r="BG284" s="147">
        <f t="shared" si="41"/>
        <v>0</v>
      </c>
      <c r="BH284" s="147">
        <f t="shared" si="42"/>
        <v>0</v>
      </c>
      <c r="BI284" s="147">
        <f t="shared" si="43"/>
        <v>0</v>
      </c>
      <c r="BJ284" s="16" t="s">
        <v>116</v>
      </c>
      <c r="BK284" s="148">
        <f t="shared" si="44"/>
        <v>0</v>
      </c>
      <c r="BL284" s="16" t="s">
        <v>115</v>
      </c>
      <c r="BM284" s="146" t="s">
        <v>617</v>
      </c>
    </row>
    <row r="285" spans="1:65" s="2" customFormat="1" ht="14.45" customHeight="1">
      <c r="A285" s="28"/>
      <c r="B285" s="135"/>
      <c r="C285" s="149" t="s">
        <v>618</v>
      </c>
      <c r="D285" s="149" t="s">
        <v>231</v>
      </c>
      <c r="E285" s="150" t="s">
        <v>619</v>
      </c>
      <c r="F285" s="151" t="s">
        <v>620</v>
      </c>
      <c r="G285" s="152" t="s">
        <v>124</v>
      </c>
      <c r="H285" s="153">
        <v>434</v>
      </c>
      <c r="I285" s="153"/>
      <c r="J285" s="153"/>
      <c r="K285" s="154"/>
      <c r="L285" s="155"/>
      <c r="M285" s="156" t="s">
        <v>1</v>
      </c>
      <c r="N285" s="157" t="s">
        <v>37</v>
      </c>
      <c r="O285" s="144">
        <v>0</v>
      </c>
      <c r="P285" s="144">
        <f t="shared" si="36"/>
        <v>0</v>
      </c>
      <c r="Q285" s="144">
        <v>0</v>
      </c>
      <c r="R285" s="144">
        <f t="shared" si="37"/>
        <v>0</v>
      </c>
      <c r="S285" s="144">
        <v>0</v>
      </c>
      <c r="T285" s="145">
        <f t="shared" si="38"/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46" t="s">
        <v>141</v>
      </c>
      <c r="AT285" s="146" t="s">
        <v>231</v>
      </c>
      <c r="AU285" s="146" t="s">
        <v>116</v>
      </c>
      <c r="AY285" s="16" t="s">
        <v>108</v>
      </c>
      <c r="BE285" s="147">
        <f t="shared" si="39"/>
        <v>0</v>
      </c>
      <c r="BF285" s="147">
        <f t="shared" si="40"/>
        <v>0</v>
      </c>
      <c r="BG285" s="147">
        <f t="shared" si="41"/>
        <v>0</v>
      </c>
      <c r="BH285" s="147">
        <f t="shared" si="42"/>
        <v>0</v>
      </c>
      <c r="BI285" s="147">
        <f t="shared" si="43"/>
        <v>0</v>
      </c>
      <c r="BJ285" s="16" t="s">
        <v>116</v>
      </c>
      <c r="BK285" s="148">
        <f t="shared" si="44"/>
        <v>0</v>
      </c>
      <c r="BL285" s="16" t="s">
        <v>115</v>
      </c>
      <c r="BM285" s="146" t="s">
        <v>621</v>
      </c>
    </row>
    <row r="286" spans="1:65" s="2" customFormat="1" ht="14.45" customHeight="1">
      <c r="A286" s="28"/>
      <c r="B286" s="135"/>
      <c r="C286" s="149" t="s">
        <v>622</v>
      </c>
      <c r="D286" s="149" t="s">
        <v>231</v>
      </c>
      <c r="E286" s="150" t="s">
        <v>623</v>
      </c>
      <c r="F286" s="151" t="s">
        <v>624</v>
      </c>
      <c r="G286" s="152" t="s">
        <v>124</v>
      </c>
      <c r="H286" s="153">
        <v>213</v>
      </c>
      <c r="I286" s="153"/>
      <c r="J286" s="153"/>
      <c r="K286" s="154"/>
      <c r="L286" s="155"/>
      <c r="M286" s="156" t="s">
        <v>1</v>
      </c>
      <c r="N286" s="157" t="s">
        <v>37</v>
      </c>
      <c r="O286" s="144">
        <v>0</v>
      </c>
      <c r="P286" s="144">
        <f t="shared" si="36"/>
        <v>0</v>
      </c>
      <c r="Q286" s="144">
        <v>0</v>
      </c>
      <c r="R286" s="144">
        <f t="shared" si="37"/>
        <v>0</v>
      </c>
      <c r="S286" s="144">
        <v>0</v>
      </c>
      <c r="T286" s="145">
        <f t="shared" si="38"/>
        <v>0</v>
      </c>
      <c r="U286" s="28"/>
      <c r="V286" s="28"/>
      <c r="W286" s="28"/>
      <c r="X286" s="28"/>
      <c r="Y286" s="28"/>
      <c r="Z286" s="28"/>
      <c r="AA286" s="28"/>
      <c r="AB286" s="28"/>
      <c r="AC286" s="28"/>
      <c r="AD286" s="28"/>
      <c r="AE286" s="28"/>
      <c r="AR286" s="146" t="s">
        <v>141</v>
      </c>
      <c r="AT286" s="146" t="s">
        <v>231</v>
      </c>
      <c r="AU286" s="146" t="s">
        <v>116</v>
      </c>
      <c r="AY286" s="16" t="s">
        <v>108</v>
      </c>
      <c r="BE286" s="147">
        <f t="shared" si="39"/>
        <v>0</v>
      </c>
      <c r="BF286" s="147">
        <f t="shared" si="40"/>
        <v>0</v>
      </c>
      <c r="BG286" s="147">
        <f t="shared" si="41"/>
        <v>0</v>
      </c>
      <c r="BH286" s="147">
        <f t="shared" si="42"/>
        <v>0</v>
      </c>
      <c r="BI286" s="147">
        <f t="shared" si="43"/>
        <v>0</v>
      </c>
      <c r="BJ286" s="16" t="s">
        <v>116</v>
      </c>
      <c r="BK286" s="148">
        <f t="shared" si="44"/>
        <v>0</v>
      </c>
      <c r="BL286" s="16" t="s">
        <v>115</v>
      </c>
      <c r="BM286" s="146" t="s">
        <v>625</v>
      </c>
    </row>
    <row r="287" spans="1:65" s="2" customFormat="1" ht="14.45" customHeight="1">
      <c r="A287" s="28"/>
      <c r="B287" s="135"/>
      <c r="C287" s="149" t="s">
        <v>626</v>
      </c>
      <c r="D287" s="149" t="s">
        <v>231</v>
      </c>
      <c r="E287" s="150" t="s">
        <v>627</v>
      </c>
      <c r="F287" s="151" t="s">
        <v>628</v>
      </c>
      <c r="G287" s="152" t="s">
        <v>124</v>
      </c>
      <c r="H287" s="153">
        <v>60</v>
      </c>
      <c r="I287" s="153"/>
      <c r="J287" s="153"/>
      <c r="K287" s="154"/>
      <c r="L287" s="155"/>
      <c r="M287" s="156" t="s">
        <v>1</v>
      </c>
      <c r="N287" s="157" t="s">
        <v>37</v>
      </c>
      <c r="O287" s="144">
        <v>0</v>
      </c>
      <c r="P287" s="144">
        <f t="shared" si="36"/>
        <v>0</v>
      </c>
      <c r="Q287" s="144">
        <v>0</v>
      </c>
      <c r="R287" s="144">
        <f t="shared" si="37"/>
        <v>0</v>
      </c>
      <c r="S287" s="144">
        <v>0</v>
      </c>
      <c r="T287" s="145">
        <f t="shared" si="38"/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46" t="s">
        <v>141</v>
      </c>
      <c r="AT287" s="146" t="s">
        <v>231</v>
      </c>
      <c r="AU287" s="146" t="s">
        <v>116</v>
      </c>
      <c r="AY287" s="16" t="s">
        <v>108</v>
      </c>
      <c r="BE287" s="147">
        <f t="shared" si="39"/>
        <v>0</v>
      </c>
      <c r="BF287" s="147">
        <f t="shared" si="40"/>
        <v>0</v>
      </c>
      <c r="BG287" s="147">
        <f t="shared" si="41"/>
        <v>0</v>
      </c>
      <c r="BH287" s="147">
        <f t="shared" si="42"/>
        <v>0</v>
      </c>
      <c r="BI287" s="147">
        <f t="shared" si="43"/>
        <v>0</v>
      </c>
      <c r="BJ287" s="16" t="s">
        <v>116</v>
      </c>
      <c r="BK287" s="148">
        <f t="shared" si="44"/>
        <v>0</v>
      </c>
      <c r="BL287" s="16" t="s">
        <v>115</v>
      </c>
      <c r="BM287" s="146" t="s">
        <v>629</v>
      </c>
    </row>
    <row r="288" spans="1:65" s="2" customFormat="1" ht="14.45" customHeight="1">
      <c r="A288" s="28"/>
      <c r="B288" s="135"/>
      <c r="C288" s="149" t="s">
        <v>630</v>
      </c>
      <c r="D288" s="149" t="s">
        <v>231</v>
      </c>
      <c r="E288" s="150" t="s">
        <v>631</v>
      </c>
      <c r="F288" s="151" t="s">
        <v>628</v>
      </c>
      <c r="G288" s="152" t="s">
        <v>124</v>
      </c>
      <c r="H288" s="153">
        <v>103</v>
      </c>
      <c r="I288" s="153"/>
      <c r="J288" s="153"/>
      <c r="K288" s="154"/>
      <c r="L288" s="155"/>
      <c r="M288" s="156" t="s">
        <v>1</v>
      </c>
      <c r="N288" s="157" t="s">
        <v>37</v>
      </c>
      <c r="O288" s="144">
        <v>0</v>
      </c>
      <c r="P288" s="144">
        <f t="shared" si="36"/>
        <v>0</v>
      </c>
      <c r="Q288" s="144">
        <v>0</v>
      </c>
      <c r="R288" s="144">
        <f t="shared" si="37"/>
        <v>0</v>
      </c>
      <c r="S288" s="144">
        <v>0</v>
      </c>
      <c r="T288" s="145">
        <f t="shared" si="38"/>
        <v>0</v>
      </c>
      <c r="U288" s="28"/>
      <c r="V288" s="28"/>
      <c r="W288" s="28"/>
      <c r="X288" s="28"/>
      <c r="Y288" s="28"/>
      <c r="Z288" s="28"/>
      <c r="AA288" s="28"/>
      <c r="AB288" s="28"/>
      <c r="AC288" s="28"/>
      <c r="AD288" s="28"/>
      <c r="AE288" s="28"/>
      <c r="AR288" s="146" t="s">
        <v>141</v>
      </c>
      <c r="AT288" s="146" t="s">
        <v>231</v>
      </c>
      <c r="AU288" s="146" t="s">
        <v>116</v>
      </c>
      <c r="AY288" s="16" t="s">
        <v>108</v>
      </c>
      <c r="BE288" s="147">
        <f t="shared" si="39"/>
        <v>0</v>
      </c>
      <c r="BF288" s="147">
        <f t="shared" si="40"/>
        <v>0</v>
      </c>
      <c r="BG288" s="147">
        <f t="shared" si="41"/>
        <v>0</v>
      </c>
      <c r="BH288" s="147">
        <f t="shared" si="42"/>
        <v>0</v>
      </c>
      <c r="BI288" s="147">
        <f t="shared" si="43"/>
        <v>0</v>
      </c>
      <c r="BJ288" s="16" t="s">
        <v>116</v>
      </c>
      <c r="BK288" s="148">
        <f t="shared" si="44"/>
        <v>0</v>
      </c>
      <c r="BL288" s="16" t="s">
        <v>115</v>
      </c>
      <c r="BM288" s="146" t="s">
        <v>632</v>
      </c>
    </row>
    <row r="289" spans="1:65" s="2" customFormat="1" ht="14.45" customHeight="1">
      <c r="A289" s="28"/>
      <c r="B289" s="135"/>
      <c r="C289" s="149" t="s">
        <v>633</v>
      </c>
      <c r="D289" s="149" t="s">
        <v>231</v>
      </c>
      <c r="E289" s="150" t="s">
        <v>634</v>
      </c>
      <c r="F289" s="151" t="s">
        <v>635</v>
      </c>
      <c r="G289" s="152" t="s">
        <v>124</v>
      </c>
      <c r="H289" s="153">
        <v>45</v>
      </c>
      <c r="I289" s="153"/>
      <c r="J289" s="153"/>
      <c r="K289" s="154"/>
      <c r="L289" s="155"/>
      <c r="M289" s="156" t="s">
        <v>1</v>
      </c>
      <c r="N289" s="157" t="s">
        <v>37</v>
      </c>
      <c r="O289" s="144">
        <v>0</v>
      </c>
      <c r="P289" s="144">
        <f t="shared" si="36"/>
        <v>0</v>
      </c>
      <c r="Q289" s="144">
        <v>0</v>
      </c>
      <c r="R289" s="144">
        <f t="shared" si="37"/>
        <v>0</v>
      </c>
      <c r="S289" s="144">
        <v>0</v>
      </c>
      <c r="T289" s="145">
        <f t="shared" si="38"/>
        <v>0</v>
      </c>
      <c r="U289" s="28"/>
      <c r="V289" s="28"/>
      <c r="W289" s="28"/>
      <c r="X289" s="28"/>
      <c r="Y289" s="28"/>
      <c r="Z289" s="28"/>
      <c r="AA289" s="28"/>
      <c r="AB289" s="28"/>
      <c r="AC289" s="28"/>
      <c r="AD289" s="28"/>
      <c r="AE289" s="28"/>
      <c r="AR289" s="146" t="s">
        <v>141</v>
      </c>
      <c r="AT289" s="146" t="s">
        <v>231</v>
      </c>
      <c r="AU289" s="146" t="s">
        <v>116</v>
      </c>
      <c r="AY289" s="16" t="s">
        <v>108</v>
      </c>
      <c r="BE289" s="147">
        <f t="shared" si="39"/>
        <v>0</v>
      </c>
      <c r="BF289" s="147">
        <f t="shared" si="40"/>
        <v>0</v>
      </c>
      <c r="BG289" s="147">
        <f t="shared" si="41"/>
        <v>0</v>
      </c>
      <c r="BH289" s="147">
        <f t="shared" si="42"/>
        <v>0</v>
      </c>
      <c r="BI289" s="147">
        <f t="shared" si="43"/>
        <v>0</v>
      </c>
      <c r="BJ289" s="16" t="s">
        <v>116</v>
      </c>
      <c r="BK289" s="148">
        <f t="shared" si="44"/>
        <v>0</v>
      </c>
      <c r="BL289" s="16" t="s">
        <v>115</v>
      </c>
      <c r="BM289" s="146" t="s">
        <v>636</v>
      </c>
    </row>
    <row r="290" spans="1:65" s="2" customFormat="1" ht="14.45" customHeight="1">
      <c r="A290" s="28"/>
      <c r="B290" s="135"/>
      <c r="C290" s="149" t="s">
        <v>637</v>
      </c>
      <c r="D290" s="149" t="s">
        <v>231</v>
      </c>
      <c r="E290" s="150" t="s">
        <v>638</v>
      </c>
      <c r="F290" s="151" t="s">
        <v>639</v>
      </c>
      <c r="G290" s="152" t="s">
        <v>124</v>
      </c>
      <c r="H290" s="153">
        <v>86</v>
      </c>
      <c r="I290" s="153"/>
      <c r="J290" s="153"/>
      <c r="K290" s="154"/>
      <c r="L290" s="155"/>
      <c r="M290" s="156" t="s">
        <v>1</v>
      </c>
      <c r="N290" s="157" t="s">
        <v>37</v>
      </c>
      <c r="O290" s="144">
        <v>0</v>
      </c>
      <c r="P290" s="144">
        <f t="shared" si="36"/>
        <v>0</v>
      </c>
      <c r="Q290" s="144">
        <v>0</v>
      </c>
      <c r="R290" s="144">
        <f t="shared" si="37"/>
        <v>0</v>
      </c>
      <c r="S290" s="144">
        <v>0</v>
      </c>
      <c r="T290" s="145">
        <f t="shared" si="38"/>
        <v>0</v>
      </c>
      <c r="U290" s="28"/>
      <c r="V290" s="28"/>
      <c r="W290" s="28"/>
      <c r="X290" s="28"/>
      <c r="Y290" s="28"/>
      <c r="Z290" s="28"/>
      <c r="AA290" s="28"/>
      <c r="AB290" s="28"/>
      <c r="AC290" s="28"/>
      <c r="AD290" s="28"/>
      <c r="AE290" s="28"/>
      <c r="AR290" s="146" t="s">
        <v>141</v>
      </c>
      <c r="AT290" s="146" t="s">
        <v>231</v>
      </c>
      <c r="AU290" s="146" t="s">
        <v>116</v>
      </c>
      <c r="AY290" s="16" t="s">
        <v>108</v>
      </c>
      <c r="BE290" s="147">
        <f t="shared" si="39"/>
        <v>0</v>
      </c>
      <c r="BF290" s="147">
        <f t="shared" si="40"/>
        <v>0</v>
      </c>
      <c r="BG290" s="147">
        <f t="shared" si="41"/>
        <v>0</v>
      </c>
      <c r="BH290" s="147">
        <f t="shared" si="42"/>
        <v>0</v>
      </c>
      <c r="BI290" s="147">
        <f t="shared" si="43"/>
        <v>0</v>
      </c>
      <c r="BJ290" s="16" t="s">
        <v>116</v>
      </c>
      <c r="BK290" s="148">
        <f t="shared" si="44"/>
        <v>0</v>
      </c>
      <c r="BL290" s="16" t="s">
        <v>115</v>
      </c>
      <c r="BM290" s="146" t="s">
        <v>640</v>
      </c>
    </row>
    <row r="291" spans="1:65" s="2" customFormat="1" ht="14.45" customHeight="1">
      <c r="A291" s="28"/>
      <c r="B291" s="135"/>
      <c r="C291" s="149" t="s">
        <v>641</v>
      </c>
      <c r="D291" s="149" t="s">
        <v>231</v>
      </c>
      <c r="E291" s="150" t="s">
        <v>642</v>
      </c>
      <c r="F291" s="151" t="s">
        <v>643</v>
      </c>
      <c r="G291" s="152" t="s">
        <v>124</v>
      </c>
      <c r="H291" s="153">
        <v>69</v>
      </c>
      <c r="I291" s="153"/>
      <c r="J291" s="153"/>
      <c r="K291" s="154"/>
      <c r="L291" s="155"/>
      <c r="M291" s="156" t="s">
        <v>1</v>
      </c>
      <c r="N291" s="157" t="s">
        <v>37</v>
      </c>
      <c r="O291" s="144">
        <v>0</v>
      </c>
      <c r="P291" s="144">
        <f t="shared" si="36"/>
        <v>0</v>
      </c>
      <c r="Q291" s="144">
        <v>0</v>
      </c>
      <c r="R291" s="144">
        <f t="shared" si="37"/>
        <v>0</v>
      </c>
      <c r="S291" s="144">
        <v>0</v>
      </c>
      <c r="T291" s="145">
        <f t="shared" si="38"/>
        <v>0</v>
      </c>
      <c r="U291" s="28"/>
      <c r="V291" s="28"/>
      <c r="W291" s="28"/>
      <c r="X291" s="28"/>
      <c r="Y291" s="28"/>
      <c r="Z291" s="28"/>
      <c r="AA291" s="28"/>
      <c r="AB291" s="28"/>
      <c r="AC291" s="28"/>
      <c r="AD291" s="28"/>
      <c r="AE291" s="28"/>
      <c r="AR291" s="146" t="s">
        <v>141</v>
      </c>
      <c r="AT291" s="146" t="s">
        <v>231</v>
      </c>
      <c r="AU291" s="146" t="s">
        <v>116</v>
      </c>
      <c r="AY291" s="16" t="s">
        <v>108</v>
      </c>
      <c r="BE291" s="147">
        <f t="shared" si="39"/>
        <v>0</v>
      </c>
      <c r="BF291" s="147">
        <f t="shared" si="40"/>
        <v>0</v>
      </c>
      <c r="BG291" s="147">
        <f t="shared" si="41"/>
        <v>0</v>
      </c>
      <c r="BH291" s="147">
        <f t="shared" si="42"/>
        <v>0</v>
      </c>
      <c r="BI291" s="147">
        <f t="shared" si="43"/>
        <v>0</v>
      </c>
      <c r="BJ291" s="16" t="s">
        <v>116</v>
      </c>
      <c r="BK291" s="148">
        <f t="shared" si="44"/>
        <v>0</v>
      </c>
      <c r="BL291" s="16" t="s">
        <v>115</v>
      </c>
      <c r="BM291" s="146" t="s">
        <v>644</v>
      </c>
    </row>
    <row r="292" spans="1:65" s="2" customFormat="1" ht="14.45" customHeight="1">
      <c r="A292" s="28"/>
      <c r="B292" s="135"/>
      <c r="C292" s="149" t="s">
        <v>645</v>
      </c>
      <c r="D292" s="149" t="s">
        <v>231</v>
      </c>
      <c r="E292" s="150" t="s">
        <v>646</v>
      </c>
      <c r="F292" s="151" t="s">
        <v>647</v>
      </c>
      <c r="G292" s="152" t="s">
        <v>124</v>
      </c>
      <c r="H292" s="153">
        <v>56</v>
      </c>
      <c r="I292" s="153"/>
      <c r="J292" s="153"/>
      <c r="K292" s="154"/>
      <c r="L292" s="155"/>
      <c r="M292" s="156" t="s">
        <v>1</v>
      </c>
      <c r="N292" s="157" t="s">
        <v>37</v>
      </c>
      <c r="O292" s="144">
        <v>0</v>
      </c>
      <c r="P292" s="144">
        <f t="shared" si="36"/>
        <v>0</v>
      </c>
      <c r="Q292" s="144">
        <v>0</v>
      </c>
      <c r="R292" s="144">
        <f t="shared" si="37"/>
        <v>0</v>
      </c>
      <c r="S292" s="144">
        <v>0</v>
      </c>
      <c r="T292" s="145">
        <f t="shared" si="38"/>
        <v>0</v>
      </c>
      <c r="U292" s="28"/>
      <c r="V292" s="28"/>
      <c r="W292" s="28"/>
      <c r="X292" s="28"/>
      <c r="Y292" s="28"/>
      <c r="Z292" s="28"/>
      <c r="AA292" s="28"/>
      <c r="AB292" s="28"/>
      <c r="AC292" s="28"/>
      <c r="AD292" s="28"/>
      <c r="AE292" s="28"/>
      <c r="AR292" s="146" t="s">
        <v>141</v>
      </c>
      <c r="AT292" s="146" t="s">
        <v>231</v>
      </c>
      <c r="AU292" s="146" t="s">
        <v>116</v>
      </c>
      <c r="AY292" s="16" t="s">
        <v>108</v>
      </c>
      <c r="BE292" s="147">
        <f t="shared" si="39"/>
        <v>0</v>
      </c>
      <c r="BF292" s="147">
        <f t="shared" si="40"/>
        <v>0</v>
      </c>
      <c r="BG292" s="147">
        <f t="shared" si="41"/>
        <v>0</v>
      </c>
      <c r="BH292" s="147">
        <f t="shared" si="42"/>
        <v>0</v>
      </c>
      <c r="BI292" s="147">
        <f t="shared" si="43"/>
        <v>0</v>
      </c>
      <c r="BJ292" s="16" t="s">
        <v>116</v>
      </c>
      <c r="BK292" s="148">
        <f t="shared" si="44"/>
        <v>0</v>
      </c>
      <c r="BL292" s="16" t="s">
        <v>115</v>
      </c>
      <c r="BM292" s="146" t="s">
        <v>648</v>
      </c>
    </row>
    <row r="293" spans="1:65" s="2" customFormat="1" ht="14.45" customHeight="1">
      <c r="A293" s="28"/>
      <c r="B293" s="135"/>
      <c r="C293" s="149" t="s">
        <v>649</v>
      </c>
      <c r="D293" s="149" t="s">
        <v>231</v>
      </c>
      <c r="E293" s="150" t="s">
        <v>650</v>
      </c>
      <c r="F293" s="151" t="s">
        <v>651</v>
      </c>
      <c r="G293" s="152" t="s">
        <v>124</v>
      </c>
      <c r="H293" s="153">
        <v>15</v>
      </c>
      <c r="I293" s="153"/>
      <c r="J293" s="153"/>
      <c r="K293" s="154"/>
      <c r="L293" s="155"/>
      <c r="M293" s="156" t="s">
        <v>1</v>
      </c>
      <c r="N293" s="157" t="s">
        <v>37</v>
      </c>
      <c r="O293" s="144">
        <v>0</v>
      </c>
      <c r="P293" s="144">
        <f t="shared" si="36"/>
        <v>0</v>
      </c>
      <c r="Q293" s="144">
        <v>0</v>
      </c>
      <c r="R293" s="144">
        <f t="shared" si="37"/>
        <v>0</v>
      </c>
      <c r="S293" s="144">
        <v>0</v>
      </c>
      <c r="T293" s="145">
        <f t="shared" si="38"/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46" t="s">
        <v>141</v>
      </c>
      <c r="AT293" s="146" t="s">
        <v>231</v>
      </c>
      <c r="AU293" s="146" t="s">
        <v>116</v>
      </c>
      <c r="AY293" s="16" t="s">
        <v>108</v>
      </c>
      <c r="BE293" s="147">
        <f t="shared" si="39"/>
        <v>0</v>
      </c>
      <c r="BF293" s="147">
        <f t="shared" si="40"/>
        <v>0</v>
      </c>
      <c r="BG293" s="147">
        <f t="shared" si="41"/>
        <v>0</v>
      </c>
      <c r="BH293" s="147">
        <f t="shared" si="42"/>
        <v>0</v>
      </c>
      <c r="BI293" s="147">
        <f t="shared" si="43"/>
        <v>0</v>
      </c>
      <c r="BJ293" s="16" t="s">
        <v>116</v>
      </c>
      <c r="BK293" s="148">
        <f t="shared" si="44"/>
        <v>0</v>
      </c>
      <c r="BL293" s="16" t="s">
        <v>115</v>
      </c>
      <c r="BM293" s="146" t="s">
        <v>652</v>
      </c>
    </row>
    <row r="294" spans="1:65" s="2" customFormat="1" ht="14.45" customHeight="1">
      <c r="A294" s="28"/>
      <c r="B294" s="135"/>
      <c r="C294" s="149" t="s">
        <v>653</v>
      </c>
      <c r="D294" s="149" t="s">
        <v>231</v>
      </c>
      <c r="E294" s="150" t="s">
        <v>654</v>
      </c>
      <c r="F294" s="151" t="s">
        <v>655</v>
      </c>
      <c r="G294" s="152" t="s">
        <v>124</v>
      </c>
      <c r="H294" s="153">
        <v>30</v>
      </c>
      <c r="I294" s="153"/>
      <c r="J294" s="153"/>
      <c r="K294" s="154"/>
      <c r="L294" s="155"/>
      <c r="M294" s="156" t="s">
        <v>1</v>
      </c>
      <c r="N294" s="157" t="s">
        <v>37</v>
      </c>
      <c r="O294" s="144">
        <v>0</v>
      </c>
      <c r="P294" s="144">
        <f t="shared" si="36"/>
        <v>0</v>
      </c>
      <c r="Q294" s="144">
        <v>0</v>
      </c>
      <c r="R294" s="144">
        <f t="shared" si="37"/>
        <v>0</v>
      </c>
      <c r="S294" s="144">
        <v>0</v>
      </c>
      <c r="T294" s="145">
        <f t="shared" si="38"/>
        <v>0</v>
      </c>
      <c r="U294" s="28"/>
      <c r="V294" s="28"/>
      <c r="W294" s="28"/>
      <c r="X294" s="28"/>
      <c r="Y294" s="28"/>
      <c r="Z294" s="28"/>
      <c r="AA294" s="28"/>
      <c r="AB294" s="28"/>
      <c r="AC294" s="28"/>
      <c r="AD294" s="28"/>
      <c r="AE294" s="28"/>
      <c r="AR294" s="146" t="s">
        <v>141</v>
      </c>
      <c r="AT294" s="146" t="s">
        <v>231</v>
      </c>
      <c r="AU294" s="146" t="s">
        <v>116</v>
      </c>
      <c r="AY294" s="16" t="s">
        <v>108</v>
      </c>
      <c r="BE294" s="147">
        <f t="shared" si="39"/>
        <v>0</v>
      </c>
      <c r="BF294" s="147">
        <f t="shared" si="40"/>
        <v>0</v>
      </c>
      <c r="BG294" s="147">
        <f t="shared" si="41"/>
        <v>0</v>
      </c>
      <c r="BH294" s="147">
        <f t="shared" si="42"/>
        <v>0</v>
      </c>
      <c r="BI294" s="147">
        <f t="shared" si="43"/>
        <v>0</v>
      </c>
      <c r="BJ294" s="16" t="s">
        <v>116</v>
      </c>
      <c r="BK294" s="148">
        <f t="shared" si="44"/>
        <v>0</v>
      </c>
      <c r="BL294" s="16" t="s">
        <v>115</v>
      </c>
      <c r="BM294" s="146" t="s">
        <v>656</v>
      </c>
    </row>
    <row r="295" spans="1:65" s="2" customFormat="1" ht="14.45" customHeight="1">
      <c r="A295" s="28"/>
      <c r="B295" s="135"/>
      <c r="C295" s="149" t="s">
        <v>657</v>
      </c>
      <c r="D295" s="149" t="s">
        <v>231</v>
      </c>
      <c r="E295" s="150" t="s">
        <v>658</v>
      </c>
      <c r="F295" s="151" t="s">
        <v>659</v>
      </c>
      <c r="G295" s="152" t="s">
        <v>124</v>
      </c>
      <c r="H295" s="153">
        <v>15</v>
      </c>
      <c r="I295" s="153"/>
      <c r="J295" s="153"/>
      <c r="K295" s="154"/>
      <c r="L295" s="155"/>
      <c r="M295" s="156" t="s">
        <v>1</v>
      </c>
      <c r="N295" s="157" t="s">
        <v>37</v>
      </c>
      <c r="O295" s="144">
        <v>0</v>
      </c>
      <c r="P295" s="144">
        <f t="shared" si="36"/>
        <v>0</v>
      </c>
      <c r="Q295" s="144">
        <v>0</v>
      </c>
      <c r="R295" s="144">
        <f t="shared" si="37"/>
        <v>0</v>
      </c>
      <c r="S295" s="144">
        <v>0</v>
      </c>
      <c r="T295" s="145">
        <f t="shared" si="38"/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46" t="s">
        <v>141</v>
      </c>
      <c r="AT295" s="146" t="s">
        <v>231</v>
      </c>
      <c r="AU295" s="146" t="s">
        <v>116</v>
      </c>
      <c r="AY295" s="16" t="s">
        <v>108</v>
      </c>
      <c r="BE295" s="147">
        <f t="shared" si="39"/>
        <v>0</v>
      </c>
      <c r="BF295" s="147">
        <f t="shared" si="40"/>
        <v>0</v>
      </c>
      <c r="BG295" s="147">
        <f t="shared" si="41"/>
        <v>0</v>
      </c>
      <c r="BH295" s="147">
        <f t="shared" si="42"/>
        <v>0</v>
      </c>
      <c r="BI295" s="147">
        <f t="shared" si="43"/>
        <v>0</v>
      </c>
      <c r="BJ295" s="16" t="s">
        <v>116</v>
      </c>
      <c r="BK295" s="148">
        <f t="shared" si="44"/>
        <v>0</v>
      </c>
      <c r="BL295" s="16" t="s">
        <v>115</v>
      </c>
      <c r="BM295" s="146" t="s">
        <v>660</v>
      </c>
    </row>
    <row r="296" spans="1:65" s="2" customFormat="1" ht="14.45" customHeight="1">
      <c r="A296" s="28"/>
      <c r="B296" s="135"/>
      <c r="C296" s="149" t="s">
        <v>661</v>
      </c>
      <c r="D296" s="149" t="s">
        <v>231</v>
      </c>
      <c r="E296" s="150" t="s">
        <v>662</v>
      </c>
      <c r="F296" s="151" t="s">
        <v>663</v>
      </c>
      <c r="G296" s="152" t="s">
        <v>124</v>
      </c>
      <c r="H296" s="153">
        <v>21</v>
      </c>
      <c r="I296" s="153"/>
      <c r="J296" s="153"/>
      <c r="K296" s="154"/>
      <c r="L296" s="155"/>
      <c r="M296" s="156" t="s">
        <v>1</v>
      </c>
      <c r="N296" s="157" t="s">
        <v>37</v>
      </c>
      <c r="O296" s="144">
        <v>0</v>
      </c>
      <c r="P296" s="144">
        <f t="shared" si="36"/>
        <v>0</v>
      </c>
      <c r="Q296" s="144">
        <v>0</v>
      </c>
      <c r="R296" s="144">
        <f t="shared" si="37"/>
        <v>0</v>
      </c>
      <c r="S296" s="144">
        <v>0</v>
      </c>
      <c r="T296" s="145">
        <f t="shared" si="38"/>
        <v>0</v>
      </c>
      <c r="U296" s="28"/>
      <c r="V296" s="28"/>
      <c r="W296" s="28"/>
      <c r="X296" s="28"/>
      <c r="Y296" s="28"/>
      <c r="Z296" s="28"/>
      <c r="AA296" s="28"/>
      <c r="AB296" s="28"/>
      <c r="AC296" s="28"/>
      <c r="AD296" s="28"/>
      <c r="AE296" s="28"/>
      <c r="AR296" s="146" t="s">
        <v>141</v>
      </c>
      <c r="AT296" s="146" t="s">
        <v>231</v>
      </c>
      <c r="AU296" s="146" t="s">
        <v>116</v>
      </c>
      <c r="AY296" s="16" t="s">
        <v>108</v>
      </c>
      <c r="BE296" s="147">
        <f t="shared" si="39"/>
        <v>0</v>
      </c>
      <c r="BF296" s="147">
        <f t="shared" si="40"/>
        <v>0</v>
      </c>
      <c r="BG296" s="147">
        <f t="shared" si="41"/>
        <v>0</v>
      </c>
      <c r="BH296" s="147">
        <f t="shared" si="42"/>
        <v>0</v>
      </c>
      <c r="BI296" s="147">
        <f t="shared" si="43"/>
        <v>0</v>
      </c>
      <c r="BJ296" s="16" t="s">
        <v>116</v>
      </c>
      <c r="BK296" s="148">
        <f t="shared" si="44"/>
        <v>0</v>
      </c>
      <c r="BL296" s="16" t="s">
        <v>115</v>
      </c>
      <c r="BM296" s="146" t="s">
        <v>664</v>
      </c>
    </row>
    <row r="297" spans="1:65" s="2" customFormat="1" ht="14.45" customHeight="1">
      <c r="A297" s="28"/>
      <c r="B297" s="135"/>
      <c r="C297" s="149" t="s">
        <v>665</v>
      </c>
      <c r="D297" s="149" t="s">
        <v>231</v>
      </c>
      <c r="E297" s="150" t="s">
        <v>666</v>
      </c>
      <c r="F297" s="151" t="s">
        <v>667</v>
      </c>
      <c r="G297" s="152" t="s">
        <v>124</v>
      </c>
      <c r="H297" s="153">
        <v>100</v>
      </c>
      <c r="I297" s="153"/>
      <c r="J297" s="153"/>
      <c r="K297" s="154"/>
      <c r="L297" s="155"/>
      <c r="M297" s="156" t="s">
        <v>1</v>
      </c>
      <c r="N297" s="157" t="s">
        <v>37</v>
      </c>
      <c r="O297" s="144">
        <v>0</v>
      </c>
      <c r="P297" s="144">
        <f t="shared" si="36"/>
        <v>0</v>
      </c>
      <c r="Q297" s="144">
        <v>0</v>
      </c>
      <c r="R297" s="144">
        <f t="shared" si="37"/>
        <v>0</v>
      </c>
      <c r="S297" s="144">
        <v>0</v>
      </c>
      <c r="T297" s="145">
        <f t="shared" si="38"/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46" t="s">
        <v>141</v>
      </c>
      <c r="AT297" s="146" t="s">
        <v>231</v>
      </c>
      <c r="AU297" s="146" t="s">
        <v>116</v>
      </c>
      <c r="AY297" s="16" t="s">
        <v>108</v>
      </c>
      <c r="BE297" s="147">
        <f t="shared" si="39"/>
        <v>0</v>
      </c>
      <c r="BF297" s="147">
        <f t="shared" si="40"/>
        <v>0</v>
      </c>
      <c r="BG297" s="147">
        <f t="shared" si="41"/>
        <v>0</v>
      </c>
      <c r="BH297" s="147">
        <f t="shared" si="42"/>
        <v>0</v>
      </c>
      <c r="BI297" s="147">
        <f t="shared" si="43"/>
        <v>0</v>
      </c>
      <c r="BJ297" s="16" t="s">
        <v>116</v>
      </c>
      <c r="BK297" s="148">
        <f t="shared" si="44"/>
        <v>0</v>
      </c>
      <c r="BL297" s="16" t="s">
        <v>115</v>
      </c>
      <c r="BM297" s="146" t="s">
        <v>668</v>
      </c>
    </row>
    <row r="298" spans="1:65" s="2" customFormat="1" ht="14.45" customHeight="1">
      <c r="A298" s="28"/>
      <c r="B298" s="135"/>
      <c r="C298" s="149" t="s">
        <v>669</v>
      </c>
      <c r="D298" s="149" t="s">
        <v>231</v>
      </c>
      <c r="E298" s="150" t="s">
        <v>670</v>
      </c>
      <c r="F298" s="151" t="s">
        <v>671</v>
      </c>
      <c r="G298" s="152" t="s">
        <v>124</v>
      </c>
      <c r="H298" s="153">
        <v>225</v>
      </c>
      <c r="I298" s="153"/>
      <c r="J298" s="153"/>
      <c r="K298" s="154"/>
      <c r="L298" s="155"/>
      <c r="M298" s="156" t="s">
        <v>1</v>
      </c>
      <c r="N298" s="157" t="s">
        <v>37</v>
      </c>
      <c r="O298" s="144">
        <v>0</v>
      </c>
      <c r="P298" s="144">
        <f t="shared" si="36"/>
        <v>0</v>
      </c>
      <c r="Q298" s="144">
        <v>0</v>
      </c>
      <c r="R298" s="144">
        <f t="shared" si="37"/>
        <v>0</v>
      </c>
      <c r="S298" s="144">
        <v>0</v>
      </c>
      <c r="T298" s="145">
        <f t="shared" si="38"/>
        <v>0</v>
      </c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  <c r="AR298" s="146" t="s">
        <v>141</v>
      </c>
      <c r="AT298" s="146" t="s">
        <v>231</v>
      </c>
      <c r="AU298" s="146" t="s">
        <v>116</v>
      </c>
      <c r="AY298" s="16" t="s">
        <v>108</v>
      </c>
      <c r="BE298" s="147">
        <f t="shared" si="39"/>
        <v>0</v>
      </c>
      <c r="BF298" s="147">
        <f t="shared" si="40"/>
        <v>0</v>
      </c>
      <c r="BG298" s="147">
        <f t="shared" si="41"/>
        <v>0</v>
      </c>
      <c r="BH298" s="147">
        <f t="shared" si="42"/>
        <v>0</v>
      </c>
      <c r="BI298" s="147">
        <f t="shared" si="43"/>
        <v>0</v>
      </c>
      <c r="BJ298" s="16" t="s">
        <v>116</v>
      </c>
      <c r="BK298" s="148">
        <f t="shared" si="44"/>
        <v>0</v>
      </c>
      <c r="BL298" s="16" t="s">
        <v>115</v>
      </c>
      <c r="BM298" s="146" t="s">
        <v>672</v>
      </c>
    </row>
    <row r="299" spans="1:65" s="2" customFormat="1" ht="14.45" customHeight="1">
      <c r="A299" s="28"/>
      <c r="B299" s="135"/>
      <c r="C299" s="149" t="s">
        <v>673</v>
      </c>
      <c r="D299" s="149" t="s">
        <v>231</v>
      </c>
      <c r="E299" s="150" t="s">
        <v>674</v>
      </c>
      <c r="F299" s="151" t="s">
        <v>675</v>
      </c>
      <c r="G299" s="152" t="s">
        <v>124</v>
      </c>
      <c r="H299" s="153">
        <v>70</v>
      </c>
      <c r="I299" s="153"/>
      <c r="J299" s="153"/>
      <c r="K299" s="154"/>
      <c r="L299" s="155"/>
      <c r="M299" s="156" t="s">
        <v>1</v>
      </c>
      <c r="N299" s="157" t="s">
        <v>37</v>
      </c>
      <c r="O299" s="144">
        <v>0</v>
      </c>
      <c r="P299" s="144">
        <f t="shared" si="36"/>
        <v>0</v>
      </c>
      <c r="Q299" s="144">
        <v>0</v>
      </c>
      <c r="R299" s="144">
        <f t="shared" si="37"/>
        <v>0</v>
      </c>
      <c r="S299" s="144">
        <v>0</v>
      </c>
      <c r="T299" s="145">
        <f t="shared" si="38"/>
        <v>0</v>
      </c>
      <c r="U299" s="28"/>
      <c r="V299" s="28"/>
      <c r="W299" s="28"/>
      <c r="X299" s="28"/>
      <c r="Y299" s="28"/>
      <c r="Z299" s="28"/>
      <c r="AA299" s="28"/>
      <c r="AB299" s="28"/>
      <c r="AC299" s="28"/>
      <c r="AD299" s="28"/>
      <c r="AE299" s="28"/>
      <c r="AR299" s="146" t="s">
        <v>141</v>
      </c>
      <c r="AT299" s="146" t="s">
        <v>231</v>
      </c>
      <c r="AU299" s="146" t="s">
        <v>116</v>
      </c>
      <c r="AY299" s="16" t="s">
        <v>108</v>
      </c>
      <c r="BE299" s="147">
        <f t="shared" si="39"/>
        <v>0</v>
      </c>
      <c r="BF299" s="147">
        <f t="shared" si="40"/>
        <v>0</v>
      </c>
      <c r="BG299" s="147">
        <f t="shared" si="41"/>
        <v>0</v>
      </c>
      <c r="BH299" s="147">
        <f t="shared" si="42"/>
        <v>0</v>
      </c>
      <c r="BI299" s="147">
        <f t="shared" si="43"/>
        <v>0</v>
      </c>
      <c r="BJ299" s="16" t="s">
        <v>116</v>
      </c>
      <c r="BK299" s="148">
        <f t="shared" si="44"/>
        <v>0</v>
      </c>
      <c r="BL299" s="16" t="s">
        <v>115</v>
      </c>
      <c r="BM299" s="146" t="s">
        <v>676</v>
      </c>
    </row>
    <row r="300" spans="1:65" s="2" customFormat="1" ht="14.45" customHeight="1">
      <c r="A300" s="28"/>
      <c r="B300" s="135"/>
      <c r="C300" s="149" t="s">
        <v>677</v>
      </c>
      <c r="D300" s="149" t="s">
        <v>231</v>
      </c>
      <c r="E300" s="150" t="s">
        <v>678</v>
      </c>
      <c r="F300" s="151" t="s">
        <v>679</v>
      </c>
      <c r="G300" s="152" t="s">
        <v>124</v>
      </c>
      <c r="H300" s="153">
        <v>82</v>
      </c>
      <c r="I300" s="153"/>
      <c r="J300" s="153"/>
      <c r="K300" s="154"/>
      <c r="L300" s="155"/>
      <c r="M300" s="156" t="s">
        <v>1</v>
      </c>
      <c r="N300" s="157" t="s">
        <v>37</v>
      </c>
      <c r="O300" s="144">
        <v>0</v>
      </c>
      <c r="P300" s="144">
        <f t="shared" si="36"/>
        <v>0</v>
      </c>
      <c r="Q300" s="144">
        <v>0</v>
      </c>
      <c r="R300" s="144">
        <f t="shared" si="37"/>
        <v>0</v>
      </c>
      <c r="S300" s="144">
        <v>0</v>
      </c>
      <c r="T300" s="145">
        <f t="shared" si="38"/>
        <v>0</v>
      </c>
      <c r="U300" s="28"/>
      <c r="V300" s="28"/>
      <c r="W300" s="28"/>
      <c r="X300" s="28"/>
      <c r="Y300" s="28"/>
      <c r="Z300" s="28"/>
      <c r="AA300" s="28"/>
      <c r="AB300" s="28"/>
      <c r="AC300" s="28"/>
      <c r="AD300" s="28"/>
      <c r="AE300" s="28"/>
      <c r="AR300" s="146" t="s">
        <v>141</v>
      </c>
      <c r="AT300" s="146" t="s">
        <v>231</v>
      </c>
      <c r="AU300" s="146" t="s">
        <v>116</v>
      </c>
      <c r="AY300" s="16" t="s">
        <v>108</v>
      </c>
      <c r="BE300" s="147">
        <f t="shared" si="39"/>
        <v>0</v>
      </c>
      <c r="BF300" s="147">
        <f t="shared" si="40"/>
        <v>0</v>
      </c>
      <c r="BG300" s="147">
        <f t="shared" si="41"/>
        <v>0</v>
      </c>
      <c r="BH300" s="147">
        <f t="shared" si="42"/>
        <v>0</v>
      </c>
      <c r="BI300" s="147">
        <f t="shared" si="43"/>
        <v>0</v>
      </c>
      <c r="BJ300" s="16" t="s">
        <v>116</v>
      </c>
      <c r="BK300" s="148">
        <f t="shared" si="44"/>
        <v>0</v>
      </c>
      <c r="BL300" s="16" t="s">
        <v>115</v>
      </c>
      <c r="BM300" s="146" t="s">
        <v>680</v>
      </c>
    </row>
    <row r="301" spans="1:65" s="2" customFormat="1" ht="14.45" customHeight="1">
      <c r="A301" s="28"/>
      <c r="B301" s="135"/>
      <c r="C301" s="149" t="s">
        <v>681</v>
      </c>
      <c r="D301" s="149" t="s">
        <v>231</v>
      </c>
      <c r="E301" s="150" t="s">
        <v>682</v>
      </c>
      <c r="F301" s="151" t="s">
        <v>683</v>
      </c>
      <c r="G301" s="152" t="s">
        <v>124</v>
      </c>
      <c r="H301" s="153">
        <v>188</v>
      </c>
      <c r="I301" s="153"/>
      <c r="J301" s="153"/>
      <c r="K301" s="154"/>
      <c r="L301" s="155"/>
      <c r="M301" s="156" t="s">
        <v>1</v>
      </c>
      <c r="N301" s="157" t="s">
        <v>37</v>
      </c>
      <c r="O301" s="144">
        <v>0</v>
      </c>
      <c r="P301" s="144">
        <f t="shared" si="36"/>
        <v>0</v>
      </c>
      <c r="Q301" s="144">
        <v>0</v>
      </c>
      <c r="R301" s="144">
        <f t="shared" si="37"/>
        <v>0</v>
      </c>
      <c r="S301" s="144">
        <v>0</v>
      </c>
      <c r="T301" s="145">
        <f t="shared" si="38"/>
        <v>0</v>
      </c>
      <c r="U301" s="28"/>
      <c r="V301" s="28"/>
      <c r="W301" s="28"/>
      <c r="X301" s="28"/>
      <c r="Y301" s="28"/>
      <c r="Z301" s="28"/>
      <c r="AA301" s="28"/>
      <c r="AB301" s="28"/>
      <c r="AC301" s="28"/>
      <c r="AD301" s="28"/>
      <c r="AE301" s="28"/>
      <c r="AR301" s="146" t="s">
        <v>141</v>
      </c>
      <c r="AT301" s="146" t="s">
        <v>231</v>
      </c>
      <c r="AU301" s="146" t="s">
        <v>116</v>
      </c>
      <c r="AY301" s="16" t="s">
        <v>108</v>
      </c>
      <c r="BE301" s="147">
        <f t="shared" si="39"/>
        <v>0</v>
      </c>
      <c r="BF301" s="147">
        <f t="shared" si="40"/>
        <v>0</v>
      </c>
      <c r="BG301" s="147">
        <f t="shared" si="41"/>
        <v>0</v>
      </c>
      <c r="BH301" s="147">
        <f t="shared" si="42"/>
        <v>0</v>
      </c>
      <c r="BI301" s="147">
        <f t="shared" si="43"/>
        <v>0</v>
      </c>
      <c r="BJ301" s="16" t="s">
        <v>116</v>
      </c>
      <c r="BK301" s="148">
        <f t="shared" si="44"/>
        <v>0</v>
      </c>
      <c r="BL301" s="16" t="s">
        <v>115</v>
      </c>
      <c r="BM301" s="146" t="s">
        <v>684</v>
      </c>
    </row>
    <row r="302" spans="1:65" s="2" customFormat="1" ht="14.45" customHeight="1">
      <c r="A302" s="28"/>
      <c r="B302" s="135"/>
      <c r="C302" s="149" t="s">
        <v>685</v>
      </c>
      <c r="D302" s="149" t="s">
        <v>231</v>
      </c>
      <c r="E302" s="150" t="s">
        <v>686</v>
      </c>
      <c r="F302" s="151" t="s">
        <v>687</v>
      </c>
      <c r="G302" s="152" t="s">
        <v>124</v>
      </c>
      <c r="H302" s="153">
        <v>28</v>
      </c>
      <c r="I302" s="153"/>
      <c r="J302" s="153"/>
      <c r="K302" s="154"/>
      <c r="L302" s="155"/>
      <c r="M302" s="156" t="s">
        <v>1</v>
      </c>
      <c r="N302" s="157" t="s">
        <v>37</v>
      </c>
      <c r="O302" s="144">
        <v>0</v>
      </c>
      <c r="P302" s="144">
        <f t="shared" ref="P302:P333" si="45">O302*H302</f>
        <v>0</v>
      </c>
      <c r="Q302" s="144">
        <v>0</v>
      </c>
      <c r="R302" s="144">
        <f t="shared" ref="R302:R333" si="46">Q302*H302</f>
        <v>0</v>
      </c>
      <c r="S302" s="144">
        <v>0</v>
      </c>
      <c r="T302" s="145">
        <f t="shared" ref="T302:T333" si="47">S302*H302</f>
        <v>0</v>
      </c>
      <c r="U302" s="28"/>
      <c r="V302" s="28"/>
      <c r="W302" s="28"/>
      <c r="X302" s="28"/>
      <c r="Y302" s="28"/>
      <c r="Z302" s="28"/>
      <c r="AA302" s="28"/>
      <c r="AB302" s="28"/>
      <c r="AC302" s="28"/>
      <c r="AD302" s="28"/>
      <c r="AE302" s="28"/>
      <c r="AR302" s="146" t="s">
        <v>141</v>
      </c>
      <c r="AT302" s="146" t="s">
        <v>231</v>
      </c>
      <c r="AU302" s="146" t="s">
        <v>116</v>
      </c>
      <c r="AY302" s="16" t="s">
        <v>108</v>
      </c>
      <c r="BE302" s="147">
        <f t="shared" ref="BE302:BE333" si="48">IF(N302="základná",J302,0)</f>
        <v>0</v>
      </c>
      <c r="BF302" s="147">
        <f t="shared" ref="BF302:BF333" si="49">IF(N302="znížená",J302,0)</f>
        <v>0</v>
      </c>
      <c r="BG302" s="147">
        <f t="shared" ref="BG302:BG333" si="50">IF(N302="zákl. prenesená",J302,0)</f>
        <v>0</v>
      </c>
      <c r="BH302" s="147">
        <f t="shared" ref="BH302:BH333" si="51">IF(N302="zníž. prenesená",J302,0)</f>
        <v>0</v>
      </c>
      <c r="BI302" s="147">
        <f t="shared" ref="BI302:BI333" si="52">IF(N302="nulová",J302,0)</f>
        <v>0</v>
      </c>
      <c r="BJ302" s="16" t="s">
        <v>116</v>
      </c>
      <c r="BK302" s="148">
        <f t="shared" ref="BK302:BK333" si="53">ROUND(I302*H302,3)</f>
        <v>0</v>
      </c>
      <c r="BL302" s="16" t="s">
        <v>115</v>
      </c>
      <c r="BM302" s="146" t="s">
        <v>688</v>
      </c>
    </row>
    <row r="303" spans="1:65" s="2" customFormat="1" ht="14.45" customHeight="1">
      <c r="A303" s="28"/>
      <c r="B303" s="135"/>
      <c r="C303" s="149" t="s">
        <v>689</v>
      </c>
      <c r="D303" s="149" t="s">
        <v>231</v>
      </c>
      <c r="E303" s="150" t="s">
        <v>690</v>
      </c>
      <c r="F303" s="151" t="s">
        <v>691</v>
      </c>
      <c r="G303" s="152" t="s">
        <v>124</v>
      </c>
      <c r="H303" s="153">
        <v>47</v>
      </c>
      <c r="I303" s="153"/>
      <c r="J303" s="153"/>
      <c r="K303" s="154"/>
      <c r="L303" s="155"/>
      <c r="M303" s="156" t="s">
        <v>1</v>
      </c>
      <c r="N303" s="157" t="s">
        <v>37</v>
      </c>
      <c r="O303" s="144">
        <v>0</v>
      </c>
      <c r="P303" s="144">
        <f t="shared" si="45"/>
        <v>0</v>
      </c>
      <c r="Q303" s="144">
        <v>0</v>
      </c>
      <c r="R303" s="144">
        <f t="shared" si="46"/>
        <v>0</v>
      </c>
      <c r="S303" s="144">
        <v>0</v>
      </c>
      <c r="T303" s="145">
        <f t="shared" si="47"/>
        <v>0</v>
      </c>
      <c r="U303" s="28"/>
      <c r="V303" s="28"/>
      <c r="W303" s="28"/>
      <c r="X303" s="28"/>
      <c r="Y303" s="28"/>
      <c r="Z303" s="28"/>
      <c r="AA303" s="28"/>
      <c r="AB303" s="28"/>
      <c r="AC303" s="28"/>
      <c r="AD303" s="28"/>
      <c r="AE303" s="28"/>
      <c r="AR303" s="146" t="s">
        <v>141</v>
      </c>
      <c r="AT303" s="146" t="s">
        <v>231</v>
      </c>
      <c r="AU303" s="146" t="s">
        <v>116</v>
      </c>
      <c r="AY303" s="16" t="s">
        <v>108</v>
      </c>
      <c r="BE303" s="147">
        <f t="shared" si="48"/>
        <v>0</v>
      </c>
      <c r="BF303" s="147">
        <f t="shared" si="49"/>
        <v>0</v>
      </c>
      <c r="BG303" s="147">
        <f t="shared" si="50"/>
        <v>0</v>
      </c>
      <c r="BH303" s="147">
        <f t="shared" si="51"/>
        <v>0</v>
      </c>
      <c r="BI303" s="147">
        <f t="shared" si="52"/>
        <v>0</v>
      </c>
      <c r="BJ303" s="16" t="s">
        <v>116</v>
      </c>
      <c r="BK303" s="148">
        <f t="shared" si="53"/>
        <v>0</v>
      </c>
      <c r="BL303" s="16" t="s">
        <v>115</v>
      </c>
      <c r="BM303" s="146" t="s">
        <v>692</v>
      </c>
    </row>
    <row r="304" spans="1:65" s="2" customFormat="1" ht="14.45" customHeight="1">
      <c r="A304" s="28"/>
      <c r="B304" s="135"/>
      <c r="C304" s="149" t="s">
        <v>693</v>
      </c>
      <c r="D304" s="149" t="s">
        <v>231</v>
      </c>
      <c r="E304" s="150" t="s">
        <v>694</v>
      </c>
      <c r="F304" s="151" t="s">
        <v>695</v>
      </c>
      <c r="G304" s="152" t="s">
        <v>124</v>
      </c>
      <c r="H304" s="153">
        <v>25</v>
      </c>
      <c r="I304" s="153"/>
      <c r="J304" s="153"/>
      <c r="K304" s="154"/>
      <c r="L304" s="155"/>
      <c r="M304" s="156" t="s">
        <v>1</v>
      </c>
      <c r="N304" s="157" t="s">
        <v>37</v>
      </c>
      <c r="O304" s="144">
        <v>0</v>
      </c>
      <c r="P304" s="144">
        <f t="shared" si="45"/>
        <v>0</v>
      </c>
      <c r="Q304" s="144">
        <v>0</v>
      </c>
      <c r="R304" s="144">
        <f t="shared" si="46"/>
        <v>0</v>
      </c>
      <c r="S304" s="144">
        <v>0</v>
      </c>
      <c r="T304" s="145">
        <f t="shared" si="47"/>
        <v>0</v>
      </c>
      <c r="U304" s="28"/>
      <c r="V304" s="28"/>
      <c r="W304" s="28"/>
      <c r="X304" s="28"/>
      <c r="Y304" s="28"/>
      <c r="Z304" s="28"/>
      <c r="AA304" s="28"/>
      <c r="AB304" s="28"/>
      <c r="AC304" s="28"/>
      <c r="AD304" s="28"/>
      <c r="AE304" s="28"/>
      <c r="AR304" s="146" t="s">
        <v>141</v>
      </c>
      <c r="AT304" s="146" t="s">
        <v>231</v>
      </c>
      <c r="AU304" s="146" t="s">
        <v>116</v>
      </c>
      <c r="AY304" s="16" t="s">
        <v>108</v>
      </c>
      <c r="BE304" s="147">
        <f t="shared" si="48"/>
        <v>0</v>
      </c>
      <c r="BF304" s="147">
        <f t="shared" si="49"/>
        <v>0</v>
      </c>
      <c r="BG304" s="147">
        <f t="shared" si="50"/>
        <v>0</v>
      </c>
      <c r="BH304" s="147">
        <f t="shared" si="51"/>
        <v>0</v>
      </c>
      <c r="BI304" s="147">
        <f t="shared" si="52"/>
        <v>0</v>
      </c>
      <c r="BJ304" s="16" t="s">
        <v>116</v>
      </c>
      <c r="BK304" s="148">
        <f t="shared" si="53"/>
        <v>0</v>
      </c>
      <c r="BL304" s="16" t="s">
        <v>115</v>
      </c>
      <c r="BM304" s="146" t="s">
        <v>696</v>
      </c>
    </row>
    <row r="305" spans="1:65" s="2" customFormat="1" ht="14.45" customHeight="1">
      <c r="A305" s="28"/>
      <c r="B305" s="135"/>
      <c r="C305" s="149" t="s">
        <v>697</v>
      </c>
      <c r="D305" s="149" t="s">
        <v>231</v>
      </c>
      <c r="E305" s="150" t="s">
        <v>698</v>
      </c>
      <c r="F305" s="151" t="s">
        <v>699</v>
      </c>
      <c r="G305" s="152" t="s">
        <v>124</v>
      </c>
      <c r="H305" s="153">
        <v>8</v>
      </c>
      <c r="I305" s="153"/>
      <c r="J305" s="153"/>
      <c r="K305" s="154"/>
      <c r="L305" s="155"/>
      <c r="M305" s="156" t="s">
        <v>1</v>
      </c>
      <c r="N305" s="157" t="s">
        <v>37</v>
      </c>
      <c r="O305" s="144">
        <v>0</v>
      </c>
      <c r="P305" s="144">
        <f t="shared" si="45"/>
        <v>0</v>
      </c>
      <c r="Q305" s="144">
        <v>0</v>
      </c>
      <c r="R305" s="144">
        <f t="shared" si="46"/>
        <v>0</v>
      </c>
      <c r="S305" s="144">
        <v>0</v>
      </c>
      <c r="T305" s="145">
        <f t="shared" si="47"/>
        <v>0</v>
      </c>
      <c r="U305" s="28"/>
      <c r="V305" s="28"/>
      <c r="W305" s="28"/>
      <c r="X305" s="28"/>
      <c r="Y305" s="28"/>
      <c r="Z305" s="28"/>
      <c r="AA305" s="28"/>
      <c r="AB305" s="28"/>
      <c r="AC305" s="28"/>
      <c r="AD305" s="28"/>
      <c r="AE305" s="28"/>
      <c r="AR305" s="146" t="s">
        <v>141</v>
      </c>
      <c r="AT305" s="146" t="s">
        <v>231</v>
      </c>
      <c r="AU305" s="146" t="s">
        <v>116</v>
      </c>
      <c r="AY305" s="16" t="s">
        <v>108</v>
      </c>
      <c r="BE305" s="147">
        <f t="shared" si="48"/>
        <v>0</v>
      </c>
      <c r="BF305" s="147">
        <f t="shared" si="49"/>
        <v>0</v>
      </c>
      <c r="BG305" s="147">
        <f t="shared" si="50"/>
        <v>0</v>
      </c>
      <c r="BH305" s="147">
        <f t="shared" si="51"/>
        <v>0</v>
      </c>
      <c r="BI305" s="147">
        <f t="shared" si="52"/>
        <v>0</v>
      </c>
      <c r="BJ305" s="16" t="s">
        <v>116</v>
      </c>
      <c r="BK305" s="148">
        <f t="shared" si="53"/>
        <v>0</v>
      </c>
      <c r="BL305" s="16" t="s">
        <v>115</v>
      </c>
      <c r="BM305" s="146" t="s">
        <v>700</v>
      </c>
    </row>
    <row r="306" spans="1:65" s="2" customFormat="1" ht="14.45" customHeight="1">
      <c r="A306" s="28"/>
      <c r="B306" s="135"/>
      <c r="C306" s="149" t="s">
        <v>701</v>
      </c>
      <c r="D306" s="149" t="s">
        <v>231</v>
      </c>
      <c r="E306" s="150" t="s">
        <v>702</v>
      </c>
      <c r="F306" s="151" t="s">
        <v>703</v>
      </c>
      <c r="G306" s="152" t="s">
        <v>124</v>
      </c>
      <c r="H306" s="153">
        <v>153</v>
      </c>
      <c r="I306" s="153"/>
      <c r="J306" s="153"/>
      <c r="K306" s="154"/>
      <c r="L306" s="155"/>
      <c r="M306" s="156" t="s">
        <v>1</v>
      </c>
      <c r="N306" s="157" t="s">
        <v>37</v>
      </c>
      <c r="O306" s="144">
        <v>0</v>
      </c>
      <c r="P306" s="144">
        <f t="shared" si="45"/>
        <v>0</v>
      </c>
      <c r="Q306" s="144">
        <v>0</v>
      </c>
      <c r="R306" s="144">
        <f t="shared" si="46"/>
        <v>0</v>
      </c>
      <c r="S306" s="144">
        <v>0</v>
      </c>
      <c r="T306" s="145">
        <f t="shared" si="47"/>
        <v>0</v>
      </c>
      <c r="U306" s="28"/>
      <c r="V306" s="28"/>
      <c r="W306" s="28"/>
      <c r="X306" s="28"/>
      <c r="Y306" s="28"/>
      <c r="Z306" s="28"/>
      <c r="AA306" s="28"/>
      <c r="AB306" s="28"/>
      <c r="AC306" s="28"/>
      <c r="AD306" s="28"/>
      <c r="AE306" s="28"/>
      <c r="AR306" s="146" t="s">
        <v>141</v>
      </c>
      <c r="AT306" s="146" t="s">
        <v>231</v>
      </c>
      <c r="AU306" s="146" t="s">
        <v>116</v>
      </c>
      <c r="AY306" s="16" t="s">
        <v>108</v>
      </c>
      <c r="BE306" s="147">
        <f t="shared" si="48"/>
        <v>0</v>
      </c>
      <c r="BF306" s="147">
        <f t="shared" si="49"/>
        <v>0</v>
      </c>
      <c r="BG306" s="147">
        <f t="shared" si="50"/>
        <v>0</v>
      </c>
      <c r="BH306" s="147">
        <f t="shared" si="51"/>
        <v>0</v>
      </c>
      <c r="BI306" s="147">
        <f t="shared" si="52"/>
        <v>0</v>
      </c>
      <c r="BJ306" s="16" t="s">
        <v>116</v>
      </c>
      <c r="BK306" s="148">
        <f t="shared" si="53"/>
        <v>0</v>
      </c>
      <c r="BL306" s="16" t="s">
        <v>115</v>
      </c>
      <c r="BM306" s="146" t="s">
        <v>704</v>
      </c>
    </row>
    <row r="307" spans="1:65" s="2" customFormat="1" ht="14.45" customHeight="1">
      <c r="A307" s="28"/>
      <c r="B307" s="135"/>
      <c r="C307" s="149" t="s">
        <v>705</v>
      </c>
      <c r="D307" s="149" t="s">
        <v>231</v>
      </c>
      <c r="E307" s="150" t="s">
        <v>706</v>
      </c>
      <c r="F307" s="151" t="s">
        <v>703</v>
      </c>
      <c r="G307" s="152" t="s">
        <v>124</v>
      </c>
      <c r="H307" s="153">
        <v>11</v>
      </c>
      <c r="I307" s="153"/>
      <c r="J307" s="153"/>
      <c r="K307" s="154"/>
      <c r="L307" s="155"/>
      <c r="M307" s="156" t="s">
        <v>1</v>
      </c>
      <c r="N307" s="157" t="s">
        <v>37</v>
      </c>
      <c r="O307" s="144">
        <v>0</v>
      </c>
      <c r="P307" s="144">
        <f t="shared" si="45"/>
        <v>0</v>
      </c>
      <c r="Q307" s="144">
        <v>0</v>
      </c>
      <c r="R307" s="144">
        <f t="shared" si="46"/>
        <v>0</v>
      </c>
      <c r="S307" s="144">
        <v>0</v>
      </c>
      <c r="T307" s="145">
        <f t="shared" si="47"/>
        <v>0</v>
      </c>
      <c r="U307" s="28"/>
      <c r="V307" s="28"/>
      <c r="W307" s="28"/>
      <c r="X307" s="28"/>
      <c r="Y307" s="28"/>
      <c r="Z307" s="28"/>
      <c r="AA307" s="28"/>
      <c r="AB307" s="28"/>
      <c r="AC307" s="28"/>
      <c r="AD307" s="28"/>
      <c r="AE307" s="28"/>
      <c r="AR307" s="146" t="s">
        <v>141</v>
      </c>
      <c r="AT307" s="146" t="s">
        <v>231</v>
      </c>
      <c r="AU307" s="146" t="s">
        <v>116</v>
      </c>
      <c r="AY307" s="16" t="s">
        <v>108</v>
      </c>
      <c r="BE307" s="147">
        <f t="shared" si="48"/>
        <v>0</v>
      </c>
      <c r="BF307" s="147">
        <f t="shared" si="49"/>
        <v>0</v>
      </c>
      <c r="BG307" s="147">
        <f t="shared" si="50"/>
        <v>0</v>
      </c>
      <c r="BH307" s="147">
        <f t="shared" si="51"/>
        <v>0</v>
      </c>
      <c r="BI307" s="147">
        <f t="shared" si="52"/>
        <v>0</v>
      </c>
      <c r="BJ307" s="16" t="s">
        <v>116</v>
      </c>
      <c r="BK307" s="148">
        <f t="shared" si="53"/>
        <v>0</v>
      </c>
      <c r="BL307" s="16" t="s">
        <v>115</v>
      </c>
      <c r="BM307" s="146" t="s">
        <v>707</v>
      </c>
    </row>
    <row r="308" spans="1:65" s="2" customFormat="1" ht="14.45" customHeight="1">
      <c r="A308" s="28"/>
      <c r="B308" s="135"/>
      <c r="C308" s="149" t="s">
        <v>708</v>
      </c>
      <c r="D308" s="149" t="s">
        <v>231</v>
      </c>
      <c r="E308" s="150" t="s">
        <v>709</v>
      </c>
      <c r="F308" s="151" t="s">
        <v>710</v>
      </c>
      <c r="G308" s="152" t="s">
        <v>124</v>
      </c>
      <c r="H308" s="153">
        <v>397</v>
      </c>
      <c r="I308" s="153"/>
      <c r="J308" s="153"/>
      <c r="K308" s="154"/>
      <c r="L308" s="155"/>
      <c r="M308" s="156" t="s">
        <v>1</v>
      </c>
      <c r="N308" s="157" t="s">
        <v>37</v>
      </c>
      <c r="O308" s="144">
        <v>0</v>
      </c>
      <c r="P308" s="144">
        <f t="shared" si="45"/>
        <v>0</v>
      </c>
      <c r="Q308" s="144">
        <v>0</v>
      </c>
      <c r="R308" s="144">
        <f t="shared" si="46"/>
        <v>0</v>
      </c>
      <c r="S308" s="144">
        <v>0</v>
      </c>
      <c r="T308" s="145">
        <f t="shared" si="47"/>
        <v>0</v>
      </c>
      <c r="U308" s="28"/>
      <c r="V308" s="28"/>
      <c r="W308" s="28"/>
      <c r="X308" s="28"/>
      <c r="Y308" s="28"/>
      <c r="Z308" s="28"/>
      <c r="AA308" s="28"/>
      <c r="AB308" s="28"/>
      <c r="AC308" s="28"/>
      <c r="AD308" s="28"/>
      <c r="AE308" s="28"/>
      <c r="AR308" s="146" t="s">
        <v>141</v>
      </c>
      <c r="AT308" s="146" t="s">
        <v>231</v>
      </c>
      <c r="AU308" s="146" t="s">
        <v>116</v>
      </c>
      <c r="AY308" s="16" t="s">
        <v>108</v>
      </c>
      <c r="BE308" s="147">
        <f t="shared" si="48"/>
        <v>0</v>
      </c>
      <c r="BF308" s="147">
        <f t="shared" si="49"/>
        <v>0</v>
      </c>
      <c r="BG308" s="147">
        <f t="shared" si="50"/>
        <v>0</v>
      </c>
      <c r="BH308" s="147">
        <f t="shared" si="51"/>
        <v>0</v>
      </c>
      <c r="BI308" s="147">
        <f t="shared" si="52"/>
        <v>0</v>
      </c>
      <c r="BJ308" s="16" t="s">
        <v>116</v>
      </c>
      <c r="BK308" s="148">
        <f t="shared" si="53"/>
        <v>0</v>
      </c>
      <c r="BL308" s="16" t="s">
        <v>115</v>
      </c>
      <c r="BM308" s="146" t="s">
        <v>711</v>
      </c>
    </row>
    <row r="309" spans="1:65" s="2" customFormat="1" ht="14.45" customHeight="1">
      <c r="A309" s="28"/>
      <c r="B309" s="135"/>
      <c r="C309" s="149" t="s">
        <v>712</v>
      </c>
      <c r="D309" s="149" t="s">
        <v>231</v>
      </c>
      <c r="E309" s="150" t="s">
        <v>713</v>
      </c>
      <c r="F309" s="151" t="s">
        <v>714</v>
      </c>
      <c r="G309" s="152" t="s">
        <v>124</v>
      </c>
      <c r="H309" s="153">
        <v>1072</v>
      </c>
      <c r="I309" s="153"/>
      <c r="J309" s="153"/>
      <c r="K309" s="154"/>
      <c r="L309" s="155"/>
      <c r="M309" s="156" t="s">
        <v>1</v>
      </c>
      <c r="N309" s="157" t="s">
        <v>37</v>
      </c>
      <c r="O309" s="144">
        <v>0</v>
      </c>
      <c r="P309" s="144">
        <f t="shared" si="45"/>
        <v>0</v>
      </c>
      <c r="Q309" s="144">
        <v>0</v>
      </c>
      <c r="R309" s="144">
        <f t="shared" si="46"/>
        <v>0</v>
      </c>
      <c r="S309" s="144">
        <v>0</v>
      </c>
      <c r="T309" s="145">
        <f t="shared" si="47"/>
        <v>0</v>
      </c>
      <c r="U309" s="28"/>
      <c r="V309" s="28"/>
      <c r="W309" s="28"/>
      <c r="X309" s="28"/>
      <c r="Y309" s="28"/>
      <c r="Z309" s="28"/>
      <c r="AA309" s="28"/>
      <c r="AB309" s="28"/>
      <c r="AC309" s="28"/>
      <c r="AD309" s="28"/>
      <c r="AE309" s="28"/>
      <c r="AR309" s="146" t="s">
        <v>141</v>
      </c>
      <c r="AT309" s="146" t="s">
        <v>231</v>
      </c>
      <c r="AU309" s="146" t="s">
        <v>116</v>
      </c>
      <c r="AY309" s="16" t="s">
        <v>108</v>
      </c>
      <c r="BE309" s="147">
        <f t="shared" si="48"/>
        <v>0</v>
      </c>
      <c r="BF309" s="147">
        <f t="shared" si="49"/>
        <v>0</v>
      </c>
      <c r="BG309" s="147">
        <f t="shared" si="50"/>
        <v>0</v>
      </c>
      <c r="BH309" s="147">
        <f t="shared" si="51"/>
        <v>0</v>
      </c>
      <c r="BI309" s="147">
        <f t="shared" si="52"/>
        <v>0</v>
      </c>
      <c r="BJ309" s="16" t="s">
        <v>116</v>
      </c>
      <c r="BK309" s="148">
        <f t="shared" si="53"/>
        <v>0</v>
      </c>
      <c r="BL309" s="16" t="s">
        <v>115</v>
      </c>
      <c r="BM309" s="146" t="s">
        <v>715</v>
      </c>
    </row>
    <row r="310" spans="1:65" s="2" customFormat="1" ht="14.45" customHeight="1">
      <c r="A310" s="28"/>
      <c r="B310" s="135"/>
      <c r="C310" s="149" t="s">
        <v>716</v>
      </c>
      <c r="D310" s="149" t="s">
        <v>231</v>
      </c>
      <c r="E310" s="150" t="s">
        <v>717</v>
      </c>
      <c r="F310" s="151" t="s">
        <v>718</v>
      </c>
      <c r="G310" s="152" t="s">
        <v>124</v>
      </c>
      <c r="H310" s="153">
        <v>43</v>
      </c>
      <c r="I310" s="153"/>
      <c r="J310" s="153"/>
      <c r="K310" s="154"/>
      <c r="L310" s="155"/>
      <c r="M310" s="156" t="s">
        <v>1</v>
      </c>
      <c r="N310" s="157" t="s">
        <v>37</v>
      </c>
      <c r="O310" s="144">
        <v>0</v>
      </c>
      <c r="P310" s="144">
        <f t="shared" si="45"/>
        <v>0</v>
      </c>
      <c r="Q310" s="144">
        <v>0</v>
      </c>
      <c r="R310" s="144">
        <f t="shared" si="46"/>
        <v>0</v>
      </c>
      <c r="S310" s="144">
        <v>0</v>
      </c>
      <c r="T310" s="145">
        <f t="shared" si="47"/>
        <v>0</v>
      </c>
      <c r="U310" s="28"/>
      <c r="V310" s="28"/>
      <c r="W310" s="28"/>
      <c r="X310" s="28"/>
      <c r="Y310" s="28"/>
      <c r="Z310" s="28"/>
      <c r="AA310" s="28"/>
      <c r="AB310" s="28"/>
      <c r="AC310" s="28"/>
      <c r="AD310" s="28"/>
      <c r="AE310" s="28"/>
      <c r="AR310" s="146" t="s">
        <v>141</v>
      </c>
      <c r="AT310" s="146" t="s">
        <v>231</v>
      </c>
      <c r="AU310" s="146" t="s">
        <v>116</v>
      </c>
      <c r="AY310" s="16" t="s">
        <v>108</v>
      </c>
      <c r="BE310" s="147">
        <f t="shared" si="48"/>
        <v>0</v>
      </c>
      <c r="BF310" s="147">
        <f t="shared" si="49"/>
        <v>0</v>
      </c>
      <c r="BG310" s="147">
        <f t="shared" si="50"/>
        <v>0</v>
      </c>
      <c r="BH310" s="147">
        <f t="shared" si="51"/>
        <v>0</v>
      </c>
      <c r="BI310" s="147">
        <f t="shared" si="52"/>
        <v>0</v>
      </c>
      <c r="BJ310" s="16" t="s">
        <v>116</v>
      </c>
      <c r="BK310" s="148">
        <f t="shared" si="53"/>
        <v>0</v>
      </c>
      <c r="BL310" s="16" t="s">
        <v>115</v>
      </c>
      <c r="BM310" s="146" t="s">
        <v>719</v>
      </c>
    </row>
    <row r="311" spans="1:65" s="2" customFormat="1" ht="14.45" customHeight="1">
      <c r="A311" s="28"/>
      <c r="B311" s="135"/>
      <c r="C311" s="149" t="s">
        <v>720</v>
      </c>
      <c r="D311" s="149" t="s">
        <v>231</v>
      </c>
      <c r="E311" s="150" t="s">
        <v>721</v>
      </c>
      <c r="F311" s="151" t="s">
        <v>722</v>
      </c>
      <c r="G311" s="152" t="s">
        <v>124</v>
      </c>
      <c r="H311" s="153">
        <v>83</v>
      </c>
      <c r="I311" s="153"/>
      <c r="J311" s="153"/>
      <c r="K311" s="154"/>
      <c r="L311" s="155"/>
      <c r="M311" s="156" t="s">
        <v>1</v>
      </c>
      <c r="N311" s="157" t="s">
        <v>37</v>
      </c>
      <c r="O311" s="144">
        <v>0</v>
      </c>
      <c r="P311" s="144">
        <f t="shared" si="45"/>
        <v>0</v>
      </c>
      <c r="Q311" s="144">
        <v>0</v>
      </c>
      <c r="R311" s="144">
        <f t="shared" si="46"/>
        <v>0</v>
      </c>
      <c r="S311" s="144">
        <v>0</v>
      </c>
      <c r="T311" s="145">
        <f t="shared" si="47"/>
        <v>0</v>
      </c>
      <c r="U311" s="28"/>
      <c r="V311" s="28"/>
      <c r="W311" s="28"/>
      <c r="X311" s="28"/>
      <c r="Y311" s="28"/>
      <c r="Z311" s="28"/>
      <c r="AA311" s="28"/>
      <c r="AB311" s="28"/>
      <c r="AC311" s="28"/>
      <c r="AD311" s="28"/>
      <c r="AE311" s="28"/>
      <c r="AR311" s="146" t="s">
        <v>141</v>
      </c>
      <c r="AT311" s="146" t="s">
        <v>231</v>
      </c>
      <c r="AU311" s="146" t="s">
        <v>116</v>
      </c>
      <c r="AY311" s="16" t="s">
        <v>108</v>
      </c>
      <c r="BE311" s="147">
        <f t="shared" si="48"/>
        <v>0</v>
      </c>
      <c r="BF311" s="147">
        <f t="shared" si="49"/>
        <v>0</v>
      </c>
      <c r="BG311" s="147">
        <f t="shared" si="50"/>
        <v>0</v>
      </c>
      <c r="BH311" s="147">
        <f t="shared" si="51"/>
        <v>0</v>
      </c>
      <c r="BI311" s="147">
        <f t="shared" si="52"/>
        <v>0</v>
      </c>
      <c r="BJ311" s="16" t="s">
        <v>116</v>
      </c>
      <c r="BK311" s="148">
        <f t="shared" si="53"/>
        <v>0</v>
      </c>
      <c r="BL311" s="16" t="s">
        <v>115</v>
      </c>
      <c r="BM311" s="146" t="s">
        <v>723</v>
      </c>
    </row>
    <row r="312" spans="1:65" s="2" customFormat="1" ht="14.45" customHeight="1">
      <c r="A312" s="28"/>
      <c r="B312" s="135"/>
      <c r="C312" s="149" t="s">
        <v>724</v>
      </c>
      <c r="D312" s="149" t="s">
        <v>231</v>
      </c>
      <c r="E312" s="150" t="s">
        <v>725</v>
      </c>
      <c r="F312" s="151" t="s">
        <v>726</v>
      </c>
      <c r="G312" s="152" t="s">
        <v>124</v>
      </c>
      <c r="H312" s="153">
        <v>42</v>
      </c>
      <c r="I312" s="153"/>
      <c r="J312" s="153"/>
      <c r="K312" s="154"/>
      <c r="L312" s="155"/>
      <c r="M312" s="156" t="s">
        <v>1</v>
      </c>
      <c r="N312" s="157" t="s">
        <v>37</v>
      </c>
      <c r="O312" s="144">
        <v>0</v>
      </c>
      <c r="P312" s="144">
        <f t="shared" si="45"/>
        <v>0</v>
      </c>
      <c r="Q312" s="144">
        <v>0</v>
      </c>
      <c r="R312" s="144">
        <f t="shared" si="46"/>
        <v>0</v>
      </c>
      <c r="S312" s="144">
        <v>0</v>
      </c>
      <c r="T312" s="145">
        <f t="shared" si="47"/>
        <v>0</v>
      </c>
      <c r="U312" s="28"/>
      <c r="V312" s="28"/>
      <c r="W312" s="28"/>
      <c r="X312" s="28"/>
      <c r="Y312" s="28"/>
      <c r="Z312" s="28"/>
      <c r="AA312" s="28"/>
      <c r="AB312" s="28"/>
      <c r="AC312" s="28"/>
      <c r="AD312" s="28"/>
      <c r="AE312" s="28"/>
      <c r="AR312" s="146" t="s">
        <v>141</v>
      </c>
      <c r="AT312" s="146" t="s">
        <v>231</v>
      </c>
      <c r="AU312" s="146" t="s">
        <v>116</v>
      </c>
      <c r="AY312" s="16" t="s">
        <v>108</v>
      </c>
      <c r="BE312" s="147">
        <f t="shared" si="48"/>
        <v>0</v>
      </c>
      <c r="BF312" s="147">
        <f t="shared" si="49"/>
        <v>0</v>
      </c>
      <c r="BG312" s="147">
        <f t="shared" si="50"/>
        <v>0</v>
      </c>
      <c r="BH312" s="147">
        <f t="shared" si="51"/>
        <v>0</v>
      </c>
      <c r="BI312" s="147">
        <f t="shared" si="52"/>
        <v>0</v>
      </c>
      <c r="BJ312" s="16" t="s">
        <v>116</v>
      </c>
      <c r="BK312" s="148">
        <f t="shared" si="53"/>
        <v>0</v>
      </c>
      <c r="BL312" s="16" t="s">
        <v>115</v>
      </c>
      <c r="BM312" s="146" t="s">
        <v>727</v>
      </c>
    </row>
    <row r="313" spans="1:65" s="2" customFormat="1" ht="14.45" customHeight="1">
      <c r="A313" s="28"/>
      <c r="B313" s="135"/>
      <c r="C313" s="149" t="s">
        <v>728</v>
      </c>
      <c r="D313" s="149" t="s">
        <v>231</v>
      </c>
      <c r="E313" s="150" t="s">
        <v>729</v>
      </c>
      <c r="F313" s="151" t="s">
        <v>730</v>
      </c>
      <c r="G313" s="152" t="s">
        <v>124</v>
      </c>
      <c r="H313" s="153">
        <v>24</v>
      </c>
      <c r="I313" s="153"/>
      <c r="J313" s="153"/>
      <c r="K313" s="154"/>
      <c r="L313" s="155"/>
      <c r="M313" s="156" t="s">
        <v>1</v>
      </c>
      <c r="N313" s="157" t="s">
        <v>37</v>
      </c>
      <c r="O313" s="144">
        <v>0</v>
      </c>
      <c r="P313" s="144">
        <f t="shared" si="45"/>
        <v>0</v>
      </c>
      <c r="Q313" s="144">
        <v>0</v>
      </c>
      <c r="R313" s="144">
        <f t="shared" si="46"/>
        <v>0</v>
      </c>
      <c r="S313" s="144">
        <v>0</v>
      </c>
      <c r="T313" s="145">
        <f t="shared" si="47"/>
        <v>0</v>
      </c>
      <c r="U313" s="28"/>
      <c r="V313" s="28"/>
      <c r="W313" s="28"/>
      <c r="X313" s="28"/>
      <c r="Y313" s="28"/>
      <c r="Z313" s="28"/>
      <c r="AA313" s="28"/>
      <c r="AB313" s="28"/>
      <c r="AC313" s="28"/>
      <c r="AD313" s="28"/>
      <c r="AE313" s="28"/>
      <c r="AR313" s="146" t="s">
        <v>141</v>
      </c>
      <c r="AT313" s="146" t="s">
        <v>231</v>
      </c>
      <c r="AU313" s="146" t="s">
        <v>116</v>
      </c>
      <c r="AY313" s="16" t="s">
        <v>108</v>
      </c>
      <c r="BE313" s="147">
        <f t="shared" si="48"/>
        <v>0</v>
      </c>
      <c r="BF313" s="147">
        <f t="shared" si="49"/>
        <v>0</v>
      </c>
      <c r="BG313" s="147">
        <f t="shared" si="50"/>
        <v>0</v>
      </c>
      <c r="BH313" s="147">
        <f t="shared" si="51"/>
        <v>0</v>
      </c>
      <c r="BI313" s="147">
        <f t="shared" si="52"/>
        <v>0</v>
      </c>
      <c r="BJ313" s="16" t="s">
        <v>116</v>
      </c>
      <c r="BK313" s="148">
        <f t="shared" si="53"/>
        <v>0</v>
      </c>
      <c r="BL313" s="16" t="s">
        <v>115</v>
      </c>
      <c r="BM313" s="146" t="s">
        <v>731</v>
      </c>
    </row>
    <row r="314" spans="1:65" s="2" customFormat="1" ht="14.45" customHeight="1">
      <c r="A314" s="28"/>
      <c r="B314" s="135"/>
      <c r="C314" s="149" t="s">
        <v>732</v>
      </c>
      <c r="D314" s="149" t="s">
        <v>231</v>
      </c>
      <c r="E314" s="150" t="s">
        <v>733</v>
      </c>
      <c r="F314" s="151" t="s">
        <v>734</v>
      </c>
      <c r="G314" s="152" t="s">
        <v>124</v>
      </c>
      <c r="H314" s="153">
        <v>7</v>
      </c>
      <c r="I314" s="153"/>
      <c r="J314" s="153"/>
      <c r="K314" s="154"/>
      <c r="L314" s="155"/>
      <c r="M314" s="156" t="s">
        <v>1</v>
      </c>
      <c r="N314" s="157" t="s">
        <v>37</v>
      </c>
      <c r="O314" s="144">
        <v>0</v>
      </c>
      <c r="P314" s="144">
        <f t="shared" si="45"/>
        <v>0</v>
      </c>
      <c r="Q314" s="144">
        <v>0</v>
      </c>
      <c r="R314" s="144">
        <f t="shared" si="46"/>
        <v>0</v>
      </c>
      <c r="S314" s="144">
        <v>0</v>
      </c>
      <c r="T314" s="145">
        <f t="shared" si="47"/>
        <v>0</v>
      </c>
      <c r="U314" s="28"/>
      <c r="V314" s="28"/>
      <c r="W314" s="28"/>
      <c r="X314" s="28"/>
      <c r="Y314" s="28"/>
      <c r="Z314" s="28"/>
      <c r="AA314" s="28"/>
      <c r="AB314" s="28"/>
      <c r="AC314" s="28"/>
      <c r="AD314" s="28"/>
      <c r="AE314" s="28"/>
      <c r="AR314" s="146" t="s">
        <v>141</v>
      </c>
      <c r="AT314" s="146" t="s">
        <v>231</v>
      </c>
      <c r="AU314" s="146" t="s">
        <v>116</v>
      </c>
      <c r="AY314" s="16" t="s">
        <v>108</v>
      </c>
      <c r="BE314" s="147">
        <f t="shared" si="48"/>
        <v>0</v>
      </c>
      <c r="BF314" s="147">
        <f t="shared" si="49"/>
        <v>0</v>
      </c>
      <c r="BG314" s="147">
        <f t="shared" si="50"/>
        <v>0</v>
      </c>
      <c r="BH314" s="147">
        <f t="shared" si="51"/>
        <v>0</v>
      </c>
      <c r="BI314" s="147">
        <f t="shared" si="52"/>
        <v>0</v>
      </c>
      <c r="BJ314" s="16" t="s">
        <v>116</v>
      </c>
      <c r="BK314" s="148">
        <f t="shared" si="53"/>
        <v>0</v>
      </c>
      <c r="BL314" s="16" t="s">
        <v>115</v>
      </c>
      <c r="BM314" s="146" t="s">
        <v>735</v>
      </c>
    </row>
    <row r="315" spans="1:65" s="2" customFormat="1" ht="14.45" customHeight="1">
      <c r="A315" s="28"/>
      <c r="B315" s="135"/>
      <c r="C315" s="149" t="s">
        <v>736</v>
      </c>
      <c r="D315" s="149" t="s">
        <v>231</v>
      </c>
      <c r="E315" s="150" t="s">
        <v>737</v>
      </c>
      <c r="F315" s="151" t="s">
        <v>738</v>
      </c>
      <c r="G315" s="152" t="s">
        <v>124</v>
      </c>
      <c r="H315" s="153">
        <v>19</v>
      </c>
      <c r="I315" s="153"/>
      <c r="J315" s="153"/>
      <c r="K315" s="154"/>
      <c r="L315" s="155"/>
      <c r="M315" s="156" t="s">
        <v>1</v>
      </c>
      <c r="N315" s="157" t="s">
        <v>37</v>
      </c>
      <c r="O315" s="144">
        <v>0</v>
      </c>
      <c r="P315" s="144">
        <f t="shared" si="45"/>
        <v>0</v>
      </c>
      <c r="Q315" s="144">
        <v>0</v>
      </c>
      <c r="R315" s="144">
        <f t="shared" si="46"/>
        <v>0</v>
      </c>
      <c r="S315" s="144">
        <v>0</v>
      </c>
      <c r="T315" s="145">
        <f t="shared" si="47"/>
        <v>0</v>
      </c>
      <c r="U315" s="28"/>
      <c r="V315" s="28"/>
      <c r="W315" s="28"/>
      <c r="X315" s="28"/>
      <c r="Y315" s="28"/>
      <c r="Z315" s="28"/>
      <c r="AA315" s="28"/>
      <c r="AB315" s="28"/>
      <c r="AC315" s="28"/>
      <c r="AD315" s="28"/>
      <c r="AE315" s="28"/>
      <c r="AR315" s="146" t="s">
        <v>141</v>
      </c>
      <c r="AT315" s="146" t="s">
        <v>231</v>
      </c>
      <c r="AU315" s="146" t="s">
        <v>116</v>
      </c>
      <c r="AY315" s="16" t="s">
        <v>108</v>
      </c>
      <c r="BE315" s="147">
        <f t="shared" si="48"/>
        <v>0</v>
      </c>
      <c r="BF315" s="147">
        <f t="shared" si="49"/>
        <v>0</v>
      </c>
      <c r="BG315" s="147">
        <f t="shared" si="50"/>
        <v>0</v>
      </c>
      <c r="BH315" s="147">
        <f t="shared" si="51"/>
        <v>0</v>
      </c>
      <c r="BI315" s="147">
        <f t="shared" si="52"/>
        <v>0</v>
      </c>
      <c r="BJ315" s="16" t="s">
        <v>116</v>
      </c>
      <c r="BK315" s="148">
        <f t="shared" si="53"/>
        <v>0</v>
      </c>
      <c r="BL315" s="16" t="s">
        <v>115</v>
      </c>
      <c r="BM315" s="146" t="s">
        <v>739</v>
      </c>
    </row>
    <row r="316" spans="1:65" s="2" customFormat="1" ht="14.45" customHeight="1">
      <c r="A316" s="28"/>
      <c r="B316" s="135"/>
      <c r="C316" s="149" t="s">
        <v>740</v>
      </c>
      <c r="D316" s="149" t="s">
        <v>231</v>
      </c>
      <c r="E316" s="150" t="s">
        <v>741</v>
      </c>
      <c r="F316" s="151" t="s">
        <v>742</v>
      </c>
      <c r="G316" s="152" t="s">
        <v>124</v>
      </c>
      <c r="H316" s="153">
        <v>59</v>
      </c>
      <c r="I316" s="153"/>
      <c r="J316" s="153"/>
      <c r="K316" s="154"/>
      <c r="L316" s="155"/>
      <c r="M316" s="156" t="s">
        <v>1</v>
      </c>
      <c r="N316" s="157" t="s">
        <v>37</v>
      </c>
      <c r="O316" s="144">
        <v>0</v>
      </c>
      <c r="P316" s="144">
        <f t="shared" si="45"/>
        <v>0</v>
      </c>
      <c r="Q316" s="144">
        <v>0</v>
      </c>
      <c r="R316" s="144">
        <f t="shared" si="46"/>
        <v>0</v>
      </c>
      <c r="S316" s="144">
        <v>0</v>
      </c>
      <c r="T316" s="145">
        <f t="shared" si="47"/>
        <v>0</v>
      </c>
      <c r="U316" s="28"/>
      <c r="V316" s="28"/>
      <c r="W316" s="28"/>
      <c r="X316" s="28"/>
      <c r="Y316" s="28"/>
      <c r="Z316" s="28"/>
      <c r="AA316" s="28"/>
      <c r="AB316" s="28"/>
      <c r="AC316" s="28"/>
      <c r="AD316" s="28"/>
      <c r="AE316" s="28"/>
      <c r="AR316" s="146" t="s">
        <v>141</v>
      </c>
      <c r="AT316" s="146" t="s">
        <v>231</v>
      </c>
      <c r="AU316" s="146" t="s">
        <v>116</v>
      </c>
      <c r="AY316" s="16" t="s">
        <v>108</v>
      </c>
      <c r="BE316" s="147">
        <f t="shared" si="48"/>
        <v>0</v>
      </c>
      <c r="BF316" s="147">
        <f t="shared" si="49"/>
        <v>0</v>
      </c>
      <c r="BG316" s="147">
        <f t="shared" si="50"/>
        <v>0</v>
      </c>
      <c r="BH316" s="147">
        <f t="shared" si="51"/>
        <v>0</v>
      </c>
      <c r="BI316" s="147">
        <f t="shared" si="52"/>
        <v>0</v>
      </c>
      <c r="BJ316" s="16" t="s">
        <v>116</v>
      </c>
      <c r="BK316" s="148">
        <f t="shared" si="53"/>
        <v>0</v>
      </c>
      <c r="BL316" s="16" t="s">
        <v>115</v>
      </c>
      <c r="BM316" s="146" t="s">
        <v>743</v>
      </c>
    </row>
    <row r="317" spans="1:65" s="2" customFormat="1" ht="14.45" customHeight="1">
      <c r="A317" s="28"/>
      <c r="B317" s="135"/>
      <c r="C317" s="149" t="s">
        <v>744</v>
      </c>
      <c r="D317" s="149" t="s">
        <v>231</v>
      </c>
      <c r="E317" s="150" t="s">
        <v>745</v>
      </c>
      <c r="F317" s="151" t="s">
        <v>746</v>
      </c>
      <c r="G317" s="152" t="s">
        <v>124</v>
      </c>
      <c r="H317" s="153">
        <v>78</v>
      </c>
      <c r="I317" s="153"/>
      <c r="J317" s="153"/>
      <c r="K317" s="154"/>
      <c r="L317" s="155"/>
      <c r="M317" s="156" t="s">
        <v>1</v>
      </c>
      <c r="N317" s="157" t="s">
        <v>37</v>
      </c>
      <c r="O317" s="144">
        <v>0</v>
      </c>
      <c r="P317" s="144">
        <f t="shared" si="45"/>
        <v>0</v>
      </c>
      <c r="Q317" s="144">
        <v>0</v>
      </c>
      <c r="R317" s="144">
        <f t="shared" si="46"/>
        <v>0</v>
      </c>
      <c r="S317" s="144">
        <v>0</v>
      </c>
      <c r="T317" s="145">
        <f t="shared" si="47"/>
        <v>0</v>
      </c>
      <c r="U317" s="28"/>
      <c r="V317" s="28"/>
      <c r="W317" s="28"/>
      <c r="X317" s="28"/>
      <c r="Y317" s="28"/>
      <c r="Z317" s="28"/>
      <c r="AA317" s="28"/>
      <c r="AB317" s="28"/>
      <c r="AC317" s="28"/>
      <c r="AD317" s="28"/>
      <c r="AE317" s="28"/>
      <c r="AR317" s="146" t="s">
        <v>141</v>
      </c>
      <c r="AT317" s="146" t="s">
        <v>231</v>
      </c>
      <c r="AU317" s="146" t="s">
        <v>116</v>
      </c>
      <c r="AY317" s="16" t="s">
        <v>108</v>
      </c>
      <c r="BE317" s="147">
        <f t="shared" si="48"/>
        <v>0</v>
      </c>
      <c r="BF317" s="147">
        <f t="shared" si="49"/>
        <v>0</v>
      </c>
      <c r="BG317" s="147">
        <f t="shared" si="50"/>
        <v>0</v>
      </c>
      <c r="BH317" s="147">
        <f t="shared" si="51"/>
        <v>0</v>
      </c>
      <c r="BI317" s="147">
        <f t="shared" si="52"/>
        <v>0</v>
      </c>
      <c r="BJ317" s="16" t="s">
        <v>116</v>
      </c>
      <c r="BK317" s="148">
        <f t="shared" si="53"/>
        <v>0</v>
      </c>
      <c r="BL317" s="16" t="s">
        <v>115</v>
      </c>
      <c r="BM317" s="146" t="s">
        <v>747</v>
      </c>
    </row>
    <row r="318" spans="1:65" s="2" customFormat="1" ht="14.45" customHeight="1">
      <c r="A318" s="28"/>
      <c r="B318" s="135"/>
      <c r="C318" s="149" t="s">
        <v>748</v>
      </c>
      <c r="D318" s="149" t="s">
        <v>231</v>
      </c>
      <c r="E318" s="150" t="s">
        <v>749</v>
      </c>
      <c r="F318" s="151" t="s">
        <v>750</v>
      </c>
      <c r="G318" s="152" t="s">
        <v>124</v>
      </c>
      <c r="H318" s="153">
        <v>56</v>
      </c>
      <c r="I318" s="153"/>
      <c r="J318" s="153"/>
      <c r="K318" s="154"/>
      <c r="L318" s="155"/>
      <c r="M318" s="156" t="s">
        <v>1</v>
      </c>
      <c r="N318" s="157" t="s">
        <v>37</v>
      </c>
      <c r="O318" s="144">
        <v>0</v>
      </c>
      <c r="P318" s="144">
        <f t="shared" si="45"/>
        <v>0</v>
      </c>
      <c r="Q318" s="144">
        <v>0</v>
      </c>
      <c r="R318" s="144">
        <f t="shared" si="46"/>
        <v>0</v>
      </c>
      <c r="S318" s="144">
        <v>0</v>
      </c>
      <c r="T318" s="145">
        <f t="shared" si="47"/>
        <v>0</v>
      </c>
      <c r="U318" s="28"/>
      <c r="V318" s="28"/>
      <c r="W318" s="28"/>
      <c r="X318" s="28"/>
      <c r="Y318" s="28"/>
      <c r="Z318" s="28"/>
      <c r="AA318" s="28"/>
      <c r="AB318" s="28"/>
      <c r="AC318" s="28"/>
      <c r="AD318" s="28"/>
      <c r="AE318" s="28"/>
      <c r="AR318" s="146" t="s">
        <v>141</v>
      </c>
      <c r="AT318" s="146" t="s">
        <v>231</v>
      </c>
      <c r="AU318" s="146" t="s">
        <v>116</v>
      </c>
      <c r="AY318" s="16" t="s">
        <v>108</v>
      </c>
      <c r="BE318" s="147">
        <f t="shared" si="48"/>
        <v>0</v>
      </c>
      <c r="BF318" s="147">
        <f t="shared" si="49"/>
        <v>0</v>
      </c>
      <c r="BG318" s="147">
        <f t="shared" si="50"/>
        <v>0</v>
      </c>
      <c r="BH318" s="147">
        <f t="shared" si="51"/>
        <v>0</v>
      </c>
      <c r="BI318" s="147">
        <f t="shared" si="52"/>
        <v>0</v>
      </c>
      <c r="BJ318" s="16" t="s">
        <v>116</v>
      </c>
      <c r="BK318" s="148">
        <f t="shared" si="53"/>
        <v>0</v>
      </c>
      <c r="BL318" s="16" t="s">
        <v>115</v>
      </c>
      <c r="BM318" s="146" t="s">
        <v>751</v>
      </c>
    </row>
    <row r="319" spans="1:65" s="2" customFormat="1" ht="14.45" customHeight="1">
      <c r="A319" s="28"/>
      <c r="B319" s="135"/>
      <c r="C319" s="149" t="s">
        <v>752</v>
      </c>
      <c r="D319" s="149" t="s">
        <v>231</v>
      </c>
      <c r="E319" s="150" t="s">
        <v>753</v>
      </c>
      <c r="F319" s="151" t="s">
        <v>754</v>
      </c>
      <c r="G319" s="152" t="s">
        <v>124</v>
      </c>
      <c r="H319" s="153">
        <v>75</v>
      </c>
      <c r="I319" s="153"/>
      <c r="J319" s="153"/>
      <c r="K319" s="154"/>
      <c r="L319" s="155"/>
      <c r="M319" s="156" t="s">
        <v>1</v>
      </c>
      <c r="N319" s="157" t="s">
        <v>37</v>
      </c>
      <c r="O319" s="144">
        <v>0</v>
      </c>
      <c r="P319" s="144">
        <f t="shared" si="45"/>
        <v>0</v>
      </c>
      <c r="Q319" s="144">
        <v>0</v>
      </c>
      <c r="R319" s="144">
        <f t="shared" si="46"/>
        <v>0</v>
      </c>
      <c r="S319" s="144">
        <v>0</v>
      </c>
      <c r="T319" s="145">
        <f t="shared" si="47"/>
        <v>0</v>
      </c>
      <c r="U319" s="28"/>
      <c r="V319" s="28"/>
      <c r="W319" s="28"/>
      <c r="X319" s="28"/>
      <c r="Y319" s="28"/>
      <c r="Z319" s="28"/>
      <c r="AA319" s="28"/>
      <c r="AB319" s="28"/>
      <c r="AC319" s="28"/>
      <c r="AD319" s="28"/>
      <c r="AE319" s="28"/>
      <c r="AR319" s="146" t="s">
        <v>141</v>
      </c>
      <c r="AT319" s="146" t="s">
        <v>231</v>
      </c>
      <c r="AU319" s="146" t="s">
        <v>116</v>
      </c>
      <c r="AY319" s="16" t="s">
        <v>108</v>
      </c>
      <c r="BE319" s="147">
        <f t="shared" si="48"/>
        <v>0</v>
      </c>
      <c r="BF319" s="147">
        <f t="shared" si="49"/>
        <v>0</v>
      </c>
      <c r="BG319" s="147">
        <f t="shared" si="50"/>
        <v>0</v>
      </c>
      <c r="BH319" s="147">
        <f t="shared" si="51"/>
        <v>0</v>
      </c>
      <c r="BI319" s="147">
        <f t="shared" si="52"/>
        <v>0</v>
      </c>
      <c r="BJ319" s="16" t="s">
        <v>116</v>
      </c>
      <c r="BK319" s="148">
        <f t="shared" si="53"/>
        <v>0</v>
      </c>
      <c r="BL319" s="16" t="s">
        <v>115</v>
      </c>
      <c r="BM319" s="146" t="s">
        <v>755</v>
      </c>
    </row>
    <row r="320" spans="1:65" s="2" customFormat="1" ht="14.45" customHeight="1">
      <c r="A320" s="28"/>
      <c r="B320" s="135"/>
      <c r="C320" s="149" t="s">
        <v>756</v>
      </c>
      <c r="D320" s="149" t="s">
        <v>231</v>
      </c>
      <c r="E320" s="150" t="s">
        <v>757</v>
      </c>
      <c r="F320" s="151" t="s">
        <v>758</v>
      </c>
      <c r="G320" s="152" t="s">
        <v>124</v>
      </c>
      <c r="H320" s="153">
        <v>45</v>
      </c>
      <c r="I320" s="153"/>
      <c r="J320" s="153"/>
      <c r="K320" s="154"/>
      <c r="L320" s="155"/>
      <c r="M320" s="156" t="s">
        <v>1</v>
      </c>
      <c r="N320" s="157" t="s">
        <v>37</v>
      </c>
      <c r="O320" s="144">
        <v>0</v>
      </c>
      <c r="P320" s="144">
        <f t="shared" si="45"/>
        <v>0</v>
      </c>
      <c r="Q320" s="144">
        <v>0</v>
      </c>
      <c r="R320" s="144">
        <f t="shared" si="46"/>
        <v>0</v>
      </c>
      <c r="S320" s="144">
        <v>0</v>
      </c>
      <c r="T320" s="145">
        <f t="shared" si="47"/>
        <v>0</v>
      </c>
      <c r="U320" s="28"/>
      <c r="V320" s="28"/>
      <c r="W320" s="28"/>
      <c r="X320" s="28"/>
      <c r="Y320" s="28"/>
      <c r="Z320" s="28"/>
      <c r="AA320" s="28"/>
      <c r="AB320" s="28"/>
      <c r="AC320" s="28"/>
      <c r="AD320" s="28"/>
      <c r="AE320" s="28"/>
      <c r="AR320" s="146" t="s">
        <v>141</v>
      </c>
      <c r="AT320" s="146" t="s">
        <v>231</v>
      </c>
      <c r="AU320" s="146" t="s">
        <v>116</v>
      </c>
      <c r="AY320" s="16" t="s">
        <v>108</v>
      </c>
      <c r="BE320" s="147">
        <f t="shared" si="48"/>
        <v>0</v>
      </c>
      <c r="BF320" s="147">
        <f t="shared" si="49"/>
        <v>0</v>
      </c>
      <c r="BG320" s="147">
        <f t="shared" si="50"/>
        <v>0</v>
      </c>
      <c r="BH320" s="147">
        <f t="shared" si="51"/>
        <v>0</v>
      </c>
      <c r="BI320" s="147">
        <f t="shared" si="52"/>
        <v>0</v>
      </c>
      <c r="BJ320" s="16" t="s">
        <v>116</v>
      </c>
      <c r="BK320" s="148">
        <f t="shared" si="53"/>
        <v>0</v>
      </c>
      <c r="BL320" s="16" t="s">
        <v>115</v>
      </c>
      <c r="BM320" s="146" t="s">
        <v>759</v>
      </c>
    </row>
    <row r="321" spans="1:65" s="2" customFormat="1" ht="14.45" customHeight="1">
      <c r="A321" s="28"/>
      <c r="B321" s="135"/>
      <c r="C321" s="149" t="s">
        <v>760</v>
      </c>
      <c r="D321" s="149" t="s">
        <v>231</v>
      </c>
      <c r="E321" s="150" t="s">
        <v>761</v>
      </c>
      <c r="F321" s="151" t="s">
        <v>762</v>
      </c>
      <c r="G321" s="152" t="s">
        <v>124</v>
      </c>
      <c r="H321" s="153">
        <v>52</v>
      </c>
      <c r="I321" s="153"/>
      <c r="J321" s="153"/>
      <c r="K321" s="154"/>
      <c r="L321" s="155"/>
      <c r="M321" s="156" t="s">
        <v>1</v>
      </c>
      <c r="N321" s="157" t="s">
        <v>37</v>
      </c>
      <c r="O321" s="144">
        <v>0</v>
      </c>
      <c r="P321" s="144">
        <f t="shared" si="45"/>
        <v>0</v>
      </c>
      <c r="Q321" s="144">
        <v>0</v>
      </c>
      <c r="R321" s="144">
        <f t="shared" si="46"/>
        <v>0</v>
      </c>
      <c r="S321" s="144">
        <v>0</v>
      </c>
      <c r="T321" s="145">
        <f t="shared" si="47"/>
        <v>0</v>
      </c>
      <c r="U321" s="28"/>
      <c r="V321" s="28"/>
      <c r="W321" s="28"/>
      <c r="X321" s="28"/>
      <c r="Y321" s="28"/>
      <c r="Z321" s="28"/>
      <c r="AA321" s="28"/>
      <c r="AB321" s="28"/>
      <c r="AC321" s="28"/>
      <c r="AD321" s="28"/>
      <c r="AE321" s="28"/>
      <c r="AR321" s="146" t="s">
        <v>141</v>
      </c>
      <c r="AT321" s="146" t="s">
        <v>231</v>
      </c>
      <c r="AU321" s="146" t="s">
        <v>116</v>
      </c>
      <c r="AY321" s="16" t="s">
        <v>108</v>
      </c>
      <c r="BE321" s="147">
        <f t="shared" si="48"/>
        <v>0</v>
      </c>
      <c r="BF321" s="147">
        <f t="shared" si="49"/>
        <v>0</v>
      </c>
      <c r="BG321" s="147">
        <f t="shared" si="50"/>
        <v>0</v>
      </c>
      <c r="BH321" s="147">
        <f t="shared" si="51"/>
        <v>0</v>
      </c>
      <c r="BI321" s="147">
        <f t="shared" si="52"/>
        <v>0</v>
      </c>
      <c r="BJ321" s="16" t="s">
        <v>116</v>
      </c>
      <c r="BK321" s="148">
        <f t="shared" si="53"/>
        <v>0</v>
      </c>
      <c r="BL321" s="16" t="s">
        <v>115</v>
      </c>
      <c r="BM321" s="146" t="s">
        <v>763</v>
      </c>
    </row>
    <row r="322" spans="1:65" s="2" customFormat="1" ht="14.45" customHeight="1">
      <c r="A322" s="28"/>
      <c r="B322" s="135"/>
      <c r="C322" s="149" t="s">
        <v>764</v>
      </c>
      <c r="D322" s="149" t="s">
        <v>231</v>
      </c>
      <c r="E322" s="150" t="s">
        <v>765</v>
      </c>
      <c r="F322" s="151" t="s">
        <v>766</v>
      </c>
      <c r="G322" s="152" t="s">
        <v>124</v>
      </c>
      <c r="H322" s="153">
        <v>562</v>
      </c>
      <c r="I322" s="153"/>
      <c r="J322" s="153"/>
      <c r="K322" s="154"/>
      <c r="L322" s="155"/>
      <c r="M322" s="156" t="s">
        <v>1</v>
      </c>
      <c r="N322" s="157" t="s">
        <v>37</v>
      </c>
      <c r="O322" s="144">
        <v>0</v>
      </c>
      <c r="P322" s="144">
        <f t="shared" si="45"/>
        <v>0</v>
      </c>
      <c r="Q322" s="144">
        <v>0</v>
      </c>
      <c r="R322" s="144">
        <f t="shared" si="46"/>
        <v>0</v>
      </c>
      <c r="S322" s="144">
        <v>0</v>
      </c>
      <c r="T322" s="145">
        <f t="shared" si="47"/>
        <v>0</v>
      </c>
      <c r="U322" s="28"/>
      <c r="V322" s="28"/>
      <c r="W322" s="28"/>
      <c r="X322" s="28"/>
      <c r="Y322" s="28"/>
      <c r="Z322" s="28"/>
      <c r="AA322" s="28"/>
      <c r="AB322" s="28"/>
      <c r="AC322" s="28"/>
      <c r="AD322" s="28"/>
      <c r="AE322" s="28"/>
      <c r="AR322" s="146" t="s">
        <v>141</v>
      </c>
      <c r="AT322" s="146" t="s">
        <v>231</v>
      </c>
      <c r="AU322" s="146" t="s">
        <v>116</v>
      </c>
      <c r="AY322" s="16" t="s">
        <v>108</v>
      </c>
      <c r="BE322" s="147">
        <f t="shared" si="48"/>
        <v>0</v>
      </c>
      <c r="BF322" s="147">
        <f t="shared" si="49"/>
        <v>0</v>
      </c>
      <c r="BG322" s="147">
        <f t="shared" si="50"/>
        <v>0</v>
      </c>
      <c r="BH322" s="147">
        <f t="shared" si="51"/>
        <v>0</v>
      </c>
      <c r="BI322" s="147">
        <f t="shared" si="52"/>
        <v>0</v>
      </c>
      <c r="BJ322" s="16" t="s">
        <v>116</v>
      </c>
      <c r="BK322" s="148">
        <f t="shared" si="53"/>
        <v>0</v>
      </c>
      <c r="BL322" s="16" t="s">
        <v>115</v>
      </c>
      <c r="BM322" s="146" t="s">
        <v>767</v>
      </c>
    </row>
    <row r="323" spans="1:65" s="2" customFormat="1" ht="14.45" customHeight="1">
      <c r="A323" s="28"/>
      <c r="B323" s="135"/>
      <c r="C323" s="149" t="s">
        <v>768</v>
      </c>
      <c r="D323" s="149" t="s">
        <v>231</v>
      </c>
      <c r="E323" s="150" t="s">
        <v>769</v>
      </c>
      <c r="F323" s="151" t="s">
        <v>770</v>
      </c>
      <c r="G323" s="152" t="s">
        <v>124</v>
      </c>
      <c r="H323" s="153">
        <v>384</v>
      </c>
      <c r="I323" s="153"/>
      <c r="J323" s="153"/>
      <c r="K323" s="154"/>
      <c r="L323" s="155"/>
      <c r="M323" s="156" t="s">
        <v>1</v>
      </c>
      <c r="N323" s="157" t="s">
        <v>37</v>
      </c>
      <c r="O323" s="144">
        <v>0</v>
      </c>
      <c r="P323" s="144">
        <f t="shared" si="45"/>
        <v>0</v>
      </c>
      <c r="Q323" s="144">
        <v>0</v>
      </c>
      <c r="R323" s="144">
        <f t="shared" si="46"/>
        <v>0</v>
      </c>
      <c r="S323" s="144">
        <v>0</v>
      </c>
      <c r="T323" s="145">
        <f t="shared" si="47"/>
        <v>0</v>
      </c>
      <c r="U323" s="28"/>
      <c r="V323" s="28"/>
      <c r="W323" s="28"/>
      <c r="X323" s="28"/>
      <c r="Y323" s="28"/>
      <c r="Z323" s="28"/>
      <c r="AA323" s="28"/>
      <c r="AB323" s="28"/>
      <c r="AC323" s="28"/>
      <c r="AD323" s="28"/>
      <c r="AE323" s="28"/>
      <c r="AR323" s="146" t="s">
        <v>141</v>
      </c>
      <c r="AT323" s="146" t="s">
        <v>231</v>
      </c>
      <c r="AU323" s="146" t="s">
        <v>116</v>
      </c>
      <c r="AY323" s="16" t="s">
        <v>108</v>
      </c>
      <c r="BE323" s="147">
        <f t="shared" si="48"/>
        <v>0</v>
      </c>
      <c r="BF323" s="147">
        <f t="shared" si="49"/>
        <v>0</v>
      </c>
      <c r="BG323" s="147">
        <f t="shared" si="50"/>
        <v>0</v>
      </c>
      <c r="BH323" s="147">
        <f t="shared" si="51"/>
        <v>0</v>
      </c>
      <c r="BI323" s="147">
        <f t="shared" si="52"/>
        <v>0</v>
      </c>
      <c r="BJ323" s="16" t="s">
        <v>116</v>
      </c>
      <c r="BK323" s="148">
        <f t="shared" si="53"/>
        <v>0</v>
      </c>
      <c r="BL323" s="16" t="s">
        <v>115</v>
      </c>
      <c r="BM323" s="146" t="s">
        <v>771</v>
      </c>
    </row>
    <row r="324" spans="1:65" s="2" customFormat="1" ht="14.45" customHeight="1">
      <c r="A324" s="28"/>
      <c r="B324" s="135"/>
      <c r="C324" s="149" t="s">
        <v>772</v>
      </c>
      <c r="D324" s="149" t="s">
        <v>231</v>
      </c>
      <c r="E324" s="150" t="s">
        <v>773</v>
      </c>
      <c r="F324" s="151" t="s">
        <v>774</v>
      </c>
      <c r="G324" s="152" t="s">
        <v>124</v>
      </c>
      <c r="H324" s="153">
        <v>85</v>
      </c>
      <c r="I324" s="153"/>
      <c r="J324" s="153"/>
      <c r="K324" s="154"/>
      <c r="L324" s="155"/>
      <c r="M324" s="156" t="s">
        <v>1</v>
      </c>
      <c r="N324" s="157" t="s">
        <v>37</v>
      </c>
      <c r="O324" s="144">
        <v>0</v>
      </c>
      <c r="P324" s="144">
        <f t="shared" si="45"/>
        <v>0</v>
      </c>
      <c r="Q324" s="144">
        <v>0</v>
      </c>
      <c r="R324" s="144">
        <f t="shared" si="46"/>
        <v>0</v>
      </c>
      <c r="S324" s="144">
        <v>0</v>
      </c>
      <c r="T324" s="145">
        <f t="shared" si="47"/>
        <v>0</v>
      </c>
      <c r="U324" s="28"/>
      <c r="V324" s="28"/>
      <c r="W324" s="28"/>
      <c r="X324" s="28"/>
      <c r="Y324" s="28"/>
      <c r="Z324" s="28"/>
      <c r="AA324" s="28"/>
      <c r="AB324" s="28"/>
      <c r="AC324" s="28"/>
      <c r="AD324" s="28"/>
      <c r="AE324" s="28"/>
      <c r="AR324" s="146" t="s">
        <v>141</v>
      </c>
      <c r="AT324" s="146" t="s">
        <v>231</v>
      </c>
      <c r="AU324" s="146" t="s">
        <v>116</v>
      </c>
      <c r="AY324" s="16" t="s">
        <v>108</v>
      </c>
      <c r="BE324" s="147">
        <f t="shared" si="48"/>
        <v>0</v>
      </c>
      <c r="BF324" s="147">
        <f t="shared" si="49"/>
        <v>0</v>
      </c>
      <c r="BG324" s="147">
        <f t="shared" si="50"/>
        <v>0</v>
      </c>
      <c r="BH324" s="147">
        <f t="shared" si="51"/>
        <v>0</v>
      </c>
      <c r="BI324" s="147">
        <f t="shared" si="52"/>
        <v>0</v>
      </c>
      <c r="BJ324" s="16" t="s">
        <v>116</v>
      </c>
      <c r="BK324" s="148">
        <f t="shared" si="53"/>
        <v>0</v>
      </c>
      <c r="BL324" s="16" t="s">
        <v>115</v>
      </c>
      <c r="BM324" s="146" t="s">
        <v>775</v>
      </c>
    </row>
    <row r="325" spans="1:65" s="2" customFormat="1" ht="14.45" customHeight="1">
      <c r="A325" s="28"/>
      <c r="B325" s="135"/>
      <c r="C325" s="149" t="s">
        <v>776</v>
      </c>
      <c r="D325" s="149" t="s">
        <v>231</v>
      </c>
      <c r="E325" s="150" t="s">
        <v>777</v>
      </c>
      <c r="F325" s="151" t="s">
        <v>778</v>
      </c>
      <c r="G325" s="152" t="s">
        <v>124</v>
      </c>
      <c r="H325" s="153">
        <v>8</v>
      </c>
      <c r="I325" s="153"/>
      <c r="J325" s="153"/>
      <c r="K325" s="154"/>
      <c r="L325" s="155"/>
      <c r="M325" s="156" t="s">
        <v>1</v>
      </c>
      <c r="N325" s="157" t="s">
        <v>37</v>
      </c>
      <c r="O325" s="144">
        <v>0</v>
      </c>
      <c r="P325" s="144">
        <f t="shared" si="45"/>
        <v>0</v>
      </c>
      <c r="Q325" s="144">
        <v>0</v>
      </c>
      <c r="R325" s="144">
        <f t="shared" si="46"/>
        <v>0</v>
      </c>
      <c r="S325" s="144">
        <v>0</v>
      </c>
      <c r="T325" s="145">
        <f t="shared" si="47"/>
        <v>0</v>
      </c>
      <c r="U325" s="28"/>
      <c r="V325" s="28"/>
      <c r="W325" s="28"/>
      <c r="X325" s="28"/>
      <c r="Y325" s="28"/>
      <c r="Z325" s="28"/>
      <c r="AA325" s="28"/>
      <c r="AB325" s="28"/>
      <c r="AC325" s="28"/>
      <c r="AD325" s="28"/>
      <c r="AE325" s="28"/>
      <c r="AR325" s="146" t="s">
        <v>141</v>
      </c>
      <c r="AT325" s="146" t="s">
        <v>231</v>
      </c>
      <c r="AU325" s="146" t="s">
        <v>116</v>
      </c>
      <c r="AY325" s="16" t="s">
        <v>108</v>
      </c>
      <c r="BE325" s="147">
        <f t="shared" si="48"/>
        <v>0</v>
      </c>
      <c r="BF325" s="147">
        <f t="shared" si="49"/>
        <v>0</v>
      </c>
      <c r="BG325" s="147">
        <f t="shared" si="50"/>
        <v>0</v>
      </c>
      <c r="BH325" s="147">
        <f t="shared" si="51"/>
        <v>0</v>
      </c>
      <c r="BI325" s="147">
        <f t="shared" si="52"/>
        <v>0</v>
      </c>
      <c r="BJ325" s="16" t="s">
        <v>116</v>
      </c>
      <c r="BK325" s="148">
        <f t="shared" si="53"/>
        <v>0</v>
      </c>
      <c r="BL325" s="16" t="s">
        <v>115</v>
      </c>
      <c r="BM325" s="146" t="s">
        <v>779</v>
      </c>
    </row>
    <row r="326" spans="1:65" s="2" customFormat="1" ht="14.45" customHeight="1">
      <c r="A326" s="28"/>
      <c r="B326" s="135"/>
      <c r="C326" s="149" t="s">
        <v>780</v>
      </c>
      <c r="D326" s="149" t="s">
        <v>231</v>
      </c>
      <c r="E326" s="150" t="s">
        <v>781</v>
      </c>
      <c r="F326" s="151" t="s">
        <v>782</v>
      </c>
      <c r="G326" s="152" t="s">
        <v>124</v>
      </c>
      <c r="H326" s="153">
        <v>32</v>
      </c>
      <c r="I326" s="153"/>
      <c r="J326" s="153"/>
      <c r="K326" s="154"/>
      <c r="L326" s="155"/>
      <c r="M326" s="156" t="s">
        <v>1</v>
      </c>
      <c r="N326" s="157" t="s">
        <v>37</v>
      </c>
      <c r="O326" s="144">
        <v>0</v>
      </c>
      <c r="P326" s="144">
        <f t="shared" si="45"/>
        <v>0</v>
      </c>
      <c r="Q326" s="144">
        <v>0</v>
      </c>
      <c r="R326" s="144">
        <f t="shared" si="46"/>
        <v>0</v>
      </c>
      <c r="S326" s="144">
        <v>0</v>
      </c>
      <c r="T326" s="145">
        <f t="shared" si="47"/>
        <v>0</v>
      </c>
      <c r="U326" s="28"/>
      <c r="V326" s="28"/>
      <c r="W326" s="28"/>
      <c r="X326" s="28"/>
      <c r="Y326" s="28"/>
      <c r="Z326" s="28"/>
      <c r="AA326" s="28"/>
      <c r="AB326" s="28"/>
      <c r="AC326" s="28"/>
      <c r="AD326" s="28"/>
      <c r="AE326" s="28"/>
      <c r="AR326" s="146" t="s">
        <v>141</v>
      </c>
      <c r="AT326" s="146" t="s">
        <v>231</v>
      </c>
      <c r="AU326" s="146" t="s">
        <v>116</v>
      </c>
      <c r="AY326" s="16" t="s">
        <v>108</v>
      </c>
      <c r="BE326" s="147">
        <f t="shared" si="48"/>
        <v>0</v>
      </c>
      <c r="BF326" s="147">
        <f t="shared" si="49"/>
        <v>0</v>
      </c>
      <c r="BG326" s="147">
        <f t="shared" si="50"/>
        <v>0</v>
      </c>
      <c r="BH326" s="147">
        <f t="shared" si="51"/>
        <v>0</v>
      </c>
      <c r="BI326" s="147">
        <f t="shared" si="52"/>
        <v>0</v>
      </c>
      <c r="BJ326" s="16" t="s">
        <v>116</v>
      </c>
      <c r="BK326" s="148">
        <f t="shared" si="53"/>
        <v>0</v>
      </c>
      <c r="BL326" s="16" t="s">
        <v>115</v>
      </c>
      <c r="BM326" s="146" t="s">
        <v>783</v>
      </c>
    </row>
    <row r="327" spans="1:65" s="2" customFormat="1" ht="14.45" customHeight="1">
      <c r="A327" s="28"/>
      <c r="B327" s="135"/>
      <c r="C327" s="149" t="s">
        <v>784</v>
      </c>
      <c r="D327" s="149" t="s">
        <v>231</v>
      </c>
      <c r="E327" s="150" t="s">
        <v>785</v>
      </c>
      <c r="F327" s="151" t="s">
        <v>786</v>
      </c>
      <c r="G327" s="152" t="s">
        <v>124</v>
      </c>
      <c r="H327" s="153">
        <v>60</v>
      </c>
      <c r="I327" s="153"/>
      <c r="J327" s="153"/>
      <c r="K327" s="154"/>
      <c r="L327" s="155"/>
      <c r="M327" s="156" t="s">
        <v>1</v>
      </c>
      <c r="N327" s="157" t="s">
        <v>37</v>
      </c>
      <c r="O327" s="144">
        <v>0</v>
      </c>
      <c r="P327" s="144">
        <f t="shared" si="45"/>
        <v>0</v>
      </c>
      <c r="Q327" s="144">
        <v>0</v>
      </c>
      <c r="R327" s="144">
        <f t="shared" si="46"/>
        <v>0</v>
      </c>
      <c r="S327" s="144">
        <v>0</v>
      </c>
      <c r="T327" s="145">
        <f t="shared" si="47"/>
        <v>0</v>
      </c>
      <c r="U327" s="28"/>
      <c r="V327" s="28"/>
      <c r="W327" s="28"/>
      <c r="X327" s="28"/>
      <c r="Y327" s="28"/>
      <c r="Z327" s="28"/>
      <c r="AA327" s="28"/>
      <c r="AB327" s="28"/>
      <c r="AC327" s="28"/>
      <c r="AD327" s="28"/>
      <c r="AE327" s="28"/>
      <c r="AR327" s="146" t="s">
        <v>141</v>
      </c>
      <c r="AT327" s="146" t="s">
        <v>231</v>
      </c>
      <c r="AU327" s="146" t="s">
        <v>116</v>
      </c>
      <c r="AY327" s="16" t="s">
        <v>108</v>
      </c>
      <c r="BE327" s="147">
        <f t="shared" si="48"/>
        <v>0</v>
      </c>
      <c r="BF327" s="147">
        <f t="shared" si="49"/>
        <v>0</v>
      </c>
      <c r="BG327" s="147">
        <f t="shared" si="50"/>
        <v>0</v>
      </c>
      <c r="BH327" s="147">
        <f t="shared" si="51"/>
        <v>0</v>
      </c>
      <c r="BI327" s="147">
        <f t="shared" si="52"/>
        <v>0</v>
      </c>
      <c r="BJ327" s="16" t="s">
        <v>116</v>
      </c>
      <c r="BK327" s="148">
        <f t="shared" si="53"/>
        <v>0</v>
      </c>
      <c r="BL327" s="16" t="s">
        <v>115</v>
      </c>
      <c r="BM327" s="146" t="s">
        <v>787</v>
      </c>
    </row>
    <row r="328" spans="1:65" s="2" customFormat="1" ht="14.45" customHeight="1">
      <c r="A328" s="28"/>
      <c r="B328" s="135"/>
      <c r="C328" s="149" t="s">
        <v>788</v>
      </c>
      <c r="D328" s="149" t="s">
        <v>231</v>
      </c>
      <c r="E328" s="150" t="s">
        <v>789</v>
      </c>
      <c r="F328" s="151" t="s">
        <v>790</v>
      </c>
      <c r="G328" s="152" t="s">
        <v>124</v>
      </c>
      <c r="H328" s="153">
        <v>3</v>
      </c>
      <c r="I328" s="153"/>
      <c r="J328" s="153"/>
      <c r="K328" s="154"/>
      <c r="L328" s="155"/>
      <c r="M328" s="156" t="s">
        <v>1</v>
      </c>
      <c r="N328" s="157" t="s">
        <v>37</v>
      </c>
      <c r="O328" s="144">
        <v>0</v>
      </c>
      <c r="P328" s="144">
        <f t="shared" si="45"/>
        <v>0</v>
      </c>
      <c r="Q328" s="144">
        <v>1E-3</v>
      </c>
      <c r="R328" s="144">
        <f t="shared" si="46"/>
        <v>3.0000000000000001E-3</v>
      </c>
      <c r="S328" s="144">
        <v>0</v>
      </c>
      <c r="T328" s="145">
        <f t="shared" si="47"/>
        <v>0</v>
      </c>
      <c r="U328" s="28"/>
      <c r="V328" s="28"/>
      <c r="W328" s="28"/>
      <c r="X328" s="28"/>
      <c r="Y328" s="28"/>
      <c r="Z328" s="28"/>
      <c r="AA328" s="28"/>
      <c r="AB328" s="28"/>
      <c r="AC328" s="28"/>
      <c r="AD328" s="28"/>
      <c r="AE328" s="28"/>
      <c r="AR328" s="146" t="s">
        <v>141</v>
      </c>
      <c r="AT328" s="146" t="s">
        <v>231</v>
      </c>
      <c r="AU328" s="146" t="s">
        <v>116</v>
      </c>
      <c r="AY328" s="16" t="s">
        <v>108</v>
      </c>
      <c r="BE328" s="147">
        <f t="shared" si="48"/>
        <v>0</v>
      </c>
      <c r="BF328" s="147">
        <f t="shared" si="49"/>
        <v>0</v>
      </c>
      <c r="BG328" s="147">
        <f t="shared" si="50"/>
        <v>0</v>
      </c>
      <c r="BH328" s="147">
        <f t="shared" si="51"/>
        <v>0</v>
      </c>
      <c r="BI328" s="147">
        <f t="shared" si="52"/>
        <v>0</v>
      </c>
      <c r="BJ328" s="16" t="s">
        <v>116</v>
      </c>
      <c r="BK328" s="148">
        <f t="shared" si="53"/>
        <v>0</v>
      </c>
      <c r="BL328" s="16" t="s">
        <v>115</v>
      </c>
      <c r="BM328" s="146" t="s">
        <v>791</v>
      </c>
    </row>
    <row r="329" spans="1:65" s="2" customFormat="1" ht="14.45" customHeight="1">
      <c r="A329" s="28"/>
      <c r="B329" s="135"/>
      <c r="C329" s="149" t="s">
        <v>792</v>
      </c>
      <c r="D329" s="149" t="s">
        <v>231</v>
      </c>
      <c r="E329" s="150" t="s">
        <v>793</v>
      </c>
      <c r="F329" s="151" t="s">
        <v>794</v>
      </c>
      <c r="G329" s="152" t="s">
        <v>124</v>
      </c>
      <c r="H329" s="153">
        <v>3</v>
      </c>
      <c r="I329" s="153"/>
      <c r="J329" s="153"/>
      <c r="K329" s="154"/>
      <c r="L329" s="155"/>
      <c r="M329" s="156" t="s">
        <v>1</v>
      </c>
      <c r="N329" s="157" t="s">
        <v>37</v>
      </c>
      <c r="O329" s="144">
        <v>0</v>
      </c>
      <c r="P329" s="144">
        <f t="shared" si="45"/>
        <v>0</v>
      </c>
      <c r="Q329" s="144">
        <v>1E-3</v>
      </c>
      <c r="R329" s="144">
        <f t="shared" si="46"/>
        <v>3.0000000000000001E-3</v>
      </c>
      <c r="S329" s="144">
        <v>0</v>
      </c>
      <c r="T329" s="145">
        <f t="shared" si="47"/>
        <v>0</v>
      </c>
      <c r="U329" s="28"/>
      <c r="V329" s="28"/>
      <c r="W329" s="28"/>
      <c r="X329" s="28"/>
      <c r="Y329" s="28"/>
      <c r="Z329" s="28"/>
      <c r="AA329" s="28"/>
      <c r="AB329" s="28"/>
      <c r="AC329" s="28"/>
      <c r="AD329" s="28"/>
      <c r="AE329" s="28"/>
      <c r="AR329" s="146" t="s">
        <v>141</v>
      </c>
      <c r="AT329" s="146" t="s">
        <v>231</v>
      </c>
      <c r="AU329" s="146" t="s">
        <v>116</v>
      </c>
      <c r="AY329" s="16" t="s">
        <v>108</v>
      </c>
      <c r="BE329" s="147">
        <f t="shared" si="48"/>
        <v>0</v>
      </c>
      <c r="BF329" s="147">
        <f t="shared" si="49"/>
        <v>0</v>
      </c>
      <c r="BG329" s="147">
        <f t="shared" si="50"/>
        <v>0</v>
      </c>
      <c r="BH329" s="147">
        <f t="shared" si="51"/>
        <v>0</v>
      </c>
      <c r="BI329" s="147">
        <f t="shared" si="52"/>
        <v>0</v>
      </c>
      <c r="BJ329" s="16" t="s">
        <v>116</v>
      </c>
      <c r="BK329" s="148">
        <f t="shared" si="53"/>
        <v>0</v>
      </c>
      <c r="BL329" s="16" t="s">
        <v>115</v>
      </c>
      <c r="BM329" s="146" t="s">
        <v>795</v>
      </c>
    </row>
    <row r="330" spans="1:65" s="2" customFormat="1" ht="14.45" customHeight="1">
      <c r="A330" s="28"/>
      <c r="B330" s="135"/>
      <c r="C330" s="149" t="s">
        <v>796</v>
      </c>
      <c r="D330" s="149" t="s">
        <v>231</v>
      </c>
      <c r="E330" s="150" t="s">
        <v>797</v>
      </c>
      <c r="F330" s="151" t="s">
        <v>798</v>
      </c>
      <c r="G330" s="152" t="s">
        <v>124</v>
      </c>
      <c r="H330" s="153">
        <v>3</v>
      </c>
      <c r="I330" s="153"/>
      <c r="J330" s="153"/>
      <c r="K330" s="154"/>
      <c r="L330" s="155"/>
      <c r="M330" s="156" t="s">
        <v>1</v>
      </c>
      <c r="N330" s="157" t="s">
        <v>37</v>
      </c>
      <c r="O330" s="144">
        <v>0</v>
      </c>
      <c r="P330" s="144">
        <f t="shared" si="45"/>
        <v>0</v>
      </c>
      <c r="Q330" s="144">
        <v>1E-3</v>
      </c>
      <c r="R330" s="144">
        <f t="shared" si="46"/>
        <v>3.0000000000000001E-3</v>
      </c>
      <c r="S330" s="144">
        <v>0</v>
      </c>
      <c r="T330" s="145">
        <f t="shared" si="47"/>
        <v>0</v>
      </c>
      <c r="U330" s="28"/>
      <c r="V330" s="28"/>
      <c r="W330" s="28"/>
      <c r="X330" s="28"/>
      <c r="Y330" s="28"/>
      <c r="Z330" s="28"/>
      <c r="AA330" s="28"/>
      <c r="AB330" s="28"/>
      <c r="AC330" s="28"/>
      <c r="AD330" s="28"/>
      <c r="AE330" s="28"/>
      <c r="AR330" s="146" t="s">
        <v>141</v>
      </c>
      <c r="AT330" s="146" t="s">
        <v>231</v>
      </c>
      <c r="AU330" s="146" t="s">
        <v>116</v>
      </c>
      <c r="AY330" s="16" t="s">
        <v>108</v>
      </c>
      <c r="BE330" s="147">
        <f t="shared" si="48"/>
        <v>0</v>
      </c>
      <c r="BF330" s="147">
        <f t="shared" si="49"/>
        <v>0</v>
      </c>
      <c r="BG330" s="147">
        <f t="shared" si="50"/>
        <v>0</v>
      </c>
      <c r="BH330" s="147">
        <f t="shared" si="51"/>
        <v>0</v>
      </c>
      <c r="BI330" s="147">
        <f t="shared" si="52"/>
        <v>0</v>
      </c>
      <c r="BJ330" s="16" t="s">
        <v>116</v>
      </c>
      <c r="BK330" s="148">
        <f t="shared" si="53"/>
        <v>0</v>
      </c>
      <c r="BL330" s="16" t="s">
        <v>115</v>
      </c>
      <c r="BM330" s="146" t="s">
        <v>799</v>
      </c>
    </row>
    <row r="331" spans="1:65" s="2" customFormat="1" ht="14.45" customHeight="1">
      <c r="A331" s="28"/>
      <c r="B331" s="135"/>
      <c r="C331" s="149" t="s">
        <v>800</v>
      </c>
      <c r="D331" s="149" t="s">
        <v>231</v>
      </c>
      <c r="E331" s="150" t="s">
        <v>801</v>
      </c>
      <c r="F331" s="151" t="s">
        <v>802</v>
      </c>
      <c r="G331" s="152" t="s">
        <v>124</v>
      </c>
      <c r="H331" s="153">
        <v>3</v>
      </c>
      <c r="I331" s="153"/>
      <c r="J331" s="153"/>
      <c r="K331" s="154"/>
      <c r="L331" s="155"/>
      <c r="M331" s="156" t="s">
        <v>1</v>
      </c>
      <c r="N331" s="157" t="s">
        <v>37</v>
      </c>
      <c r="O331" s="144">
        <v>0</v>
      </c>
      <c r="P331" s="144">
        <f t="shared" si="45"/>
        <v>0</v>
      </c>
      <c r="Q331" s="144">
        <v>1E-3</v>
      </c>
      <c r="R331" s="144">
        <f t="shared" si="46"/>
        <v>3.0000000000000001E-3</v>
      </c>
      <c r="S331" s="144">
        <v>0</v>
      </c>
      <c r="T331" s="145">
        <f t="shared" si="47"/>
        <v>0</v>
      </c>
      <c r="U331" s="28"/>
      <c r="V331" s="28"/>
      <c r="W331" s="28"/>
      <c r="X331" s="28"/>
      <c r="Y331" s="28"/>
      <c r="Z331" s="28"/>
      <c r="AA331" s="28"/>
      <c r="AB331" s="28"/>
      <c r="AC331" s="28"/>
      <c r="AD331" s="28"/>
      <c r="AE331" s="28"/>
      <c r="AR331" s="146" t="s">
        <v>141</v>
      </c>
      <c r="AT331" s="146" t="s">
        <v>231</v>
      </c>
      <c r="AU331" s="146" t="s">
        <v>116</v>
      </c>
      <c r="AY331" s="16" t="s">
        <v>108</v>
      </c>
      <c r="BE331" s="147">
        <f t="shared" si="48"/>
        <v>0</v>
      </c>
      <c r="BF331" s="147">
        <f t="shared" si="49"/>
        <v>0</v>
      </c>
      <c r="BG331" s="147">
        <f t="shared" si="50"/>
        <v>0</v>
      </c>
      <c r="BH331" s="147">
        <f t="shared" si="51"/>
        <v>0</v>
      </c>
      <c r="BI331" s="147">
        <f t="shared" si="52"/>
        <v>0</v>
      </c>
      <c r="BJ331" s="16" t="s">
        <v>116</v>
      </c>
      <c r="BK331" s="148">
        <f t="shared" si="53"/>
        <v>0</v>
      </c>
      <c r="BL331" s="16" t="s">
        <v>115</v>
      </c>
      <c r="BM331" s="146" t="s">
        <v>803</v>
      </c>
    </row>
    <row r="332" spans="1:65" s="2" customFormat="1" ht="14.45" customHeight="1">
      <c r="A332" s="28"/>
      <c r="B332" s="135"/>
      <c r="C332" s="149" t="s">
        <v>804</v>
      </c>
      <c r="D332" s="149" t="s">
        <v>231</v>
      </c>
      <c r="E332" s="150" t="s">
        <v>805</v>
      </c>
      <c r="F332" s="151" t="s">
        <v>806</v>
      </c>
      <c r="G332" s="152" t="s">
        <v>124</v>
      </c>
      <c r="H332" s="153">
        <v>3</v>
      </c>
      <c r="I332" s="153"/>
      <c r="J332" s="153"/>
      <c r="K332" s="154"/>
      <c r="L332" s="155"/>
      <c r="M332" s="156" t="s">
        <v>1</v>
      </c>
      <c r="N332" s="157" t="s">
        <v>37</v>
      </c>
      <c r="O332" s="144">
        <v>0</v>
      </c>
      <c r="P332" s="144">
        <f t="shared" si="45"/>
        <v>0</v>
      </c>
      <c r="Q332" s="144">
        <v>1E-3</v>
      </c>
      <c r="R332" s="144">
        <f t="shared" si="46"/>
        <v>3.0000000000000001E-3</v>
      </c>
      <c r="S332" s="144">
        <v>0</v>
      </c>
      <c r="T332" s="145">
        <f t="shared" si="47"/>
        <v>0</v>
      </c>
      <c r="U332" s="28"/>
      <c r="V332" s="28"/>
      <c r="W332" s="28"/>
      <c r="X332" s="28"/>
      <c r="Y332" s="28"/>
      <c r="Z332" s="28"/>
      <c r="AA332" s="28"/>
      <c r="AB332" s="28"/>
      <c r="AC332" s="28"/>
      <c r="AD332" s="28"/>
      <c r="AE332" s="28"/>
      <c r="AR332" s="146" t="s">
        <v>141</v>
      </c>
      <c r="AT332" s="146" t="s">
        <v>231</v>
      </c>
      <c r="AU332" s="146" t="s">
        <v>116</v>
      </c>
      <c r="AY332" s="16" t="s">
        <v>108</v>
      </c>
      <c r="BE332" s="147">
        <f t="shared" si="48"/>
        <v>0</v>
      </c>
      <c r="BF332" s="147">
        <f t="shared" si="49"/>
        <v>0</v>
      </c>
      <c r="BG332" s="147">
        <f t="shared" si="50"/>
        <v>0</v>
      </c>
      <c r="BH332" s="147">
        <f t="shared" si="51"/>
        <v>0</v>
      </c>
      <c r="BI332" s="147">
        <f t="shared" si="52"/>
        <v>0</v>
      </c>
      <c r="BJ332" s="16" t="s">
        <v>116</v>
      </c>
      <c r="BK332" s="148">
        <f t="shared" si="53"/>
        <v>0</v>
      </c>
      <c r="BL332" s="16" t="s">
        <v>115</v>
      </c>
      <c r="BM332" s="146" t="s">
        <v>807</v>
      </c>
    </row>
    <row r="333" spans="1:65" s="2" customFormat="1" ht="14.45" customHeight="1">
      <c r="A333" s="28"/>
      <c r="B333" s="135"/>
      <c r="C333" s="149" t="s">
        <v>808</v>
      </c>
      <c r="D333" s="149" t="s">
        <v>231</v>
      </c>
      <c r="E333" s="150" t="s">
        <v>809</v>
      </c>
      <c r="F333" s="151" t="s">
        <v>810</v>
      </c>
      <c r="G333" s="152" t="s">
        <v>124</v>
      </c>
      <c r="H333" s="153">
        <v>3</v>
      </c>
      <c r="I333" s="153"/>
      <c r="J333" s="153"/>
      <c r="K333" s="154"/>
      <c r="L333" s="155"/>
      <c r="M333" s="156" t="s">
        <v>1</v>
      </c>
      <c r="N333" s="157" t="s">
        <v>37</v>
      </c>
      <c r="O333" s="144">
        <v>0</v>
      </c>
      <c r="P333" s="144">
        <f t="shared" si="45"/>
        <v>0</v>
      </c>
      <c r="Q333" s="144">
        <v>1E-3</v>
      </c>
      <c r="R333" s="144">
        <f t="shared" si="46"/>
        <v>3.0000000000000001E-3</v>
      </c>
      <c r="S333" s="144">
        <v>0</v>
      </c>
      <c r="T333" s="145">
        <f t="shared" si="47"/>
        <v>0</v>
      </c>
      <c r="U333" s="28"/>
      <c r="V333" s="28"/>
      <c r="W333" s="28"/>
      <c r="X333" s="28"/>
      <c r="Y333" s="28"/>
      <c r="Z333" s="28"/>
      <c r="AA333" s="28"/>
      <c r="AB333" s="28"/>
      <c r="AC333" s="28"/>
      <c r="AD333" s="28"/>
      <c r="AE333" s="28"/>
      <c r="AR333" s="146" t="s">
        <v>141</v>
      </c>
      <c r="AT333" s="146" t="s">
        <v>231</v>
      </c>
      <c r="AU333" s="146" t="s">
        <v>116</v>
      </c>
      <c r="AY333" s="16" t="s">
        <v>108</v>
      </c>
      <c r="BE333" s="147">
        <f t="shared" si="48"/>
        <v>0</v>
      </c>
      <c r="BF333" s="147">
        <f t="shared" si="49"/>
        <v>0</v>
      </c>
      <c r="BG333" s="147">
        <f t="shared" si="50"/>
        <v>0</v>
      </c>
      <c r="BH333" s="147">
        <f t="shared" si="51"/>
        <v>0</v>
      </c>
      <c r="BI333" s="147">
        <f t="shared" si="52"/>
        <v>0</v>
      </c>
      <c r="BJ333" s="16" t="s">
        <v>116</v>
      </c>
      <c r="BK333" s="148">
        <f t="shared" si="53"/>
        <v>0</v>
      </c>
      <c r="BL333" s="16" t="s">
        <v>115</v>
      </c>
      <c r="BM333" s="146" t="s">
        <v>811</v>
      </c>
    </row>
    <row r="334" spans="1:65" s="2" customFormat="1" ht="14.45" customHeight="1">
      <c r="A334" s="28"/>
      <c r="B334" s="135"/>
      <c r="C334" s="149" t="s">
        <v>812</v>
      </c>
      <c r="D334" s="149" t="s">
        <v>231</v>
      </c>
      <c r="E334" s="150" t="s">
        <v>813</v>
      </c>
      <c r="F334" s="151" t="s">
        <v>814</v>
      </c>
      <c r="G334" s="152" t="s">
        <v>124</v>
      </c>
      <c r="H334" s="153">
        <v>3</v>
      </c>
      <c r="I334" s="153"/>
      <c r="J334" s="153"/>
      <c r="K334" s="154"/>
      <c r="L334" s="155"/>
      <c r="M334" s="156" t="s">
        <v>1</v>
      </c>
      <c r="N334" s="157" t="s">
        <v>37</v>
      </c>
      <c r="O334" s="144">
        <v>0</v>
      </c>
      <c r="P334" s="144">
        <f t="shared" ref="P334:P355" si="54">O334*H334</f>
        <v>0</v>
      </c>
      <c r="Q334" s="144">
        <v>1E-3</v>
      </c>
      <c r="R334" s="144">
        <f t="shared" ref="R334:R355" si="55">Q334*H334</f>
        <v>3.0000000000000001E-3</v>
      </c>
      <c r="S334" s="144">
        <v>0</v>
      </c>
      <c r="T334" s="145">
        <f t="shared" ref="T334:T355" si="56">S334*H334</f>
        <v>0</v>
      </c>
      <c r="U334" s="28"/>
      <c r="V334" s="28"/>
      <c r="W334" s="28"/>
      <c r="X334" s="28"/>
      <c r="Y334" s="28"/>
      <c r="Z334" s="28"/>
      <c r="AA334" s="28"/>
      <c r="AB334" s="28"/>
      <c r="AC334" s="28"/>
      <c r="AD334" s="28"/>
      <c r="AE334" s="28"/>
      <c r="AR334" s="146" t="s">
        <v>141</v>
      </c>
      <c r="AT334" s="146" t="s">
        <v>231</v>
      </c>
      <c r="AU334" s="146" t="s">
        <v>116</v>
      </c>
      <c r="AY334" s="16" t="s">
        <v>108</v>
      </c>
      <c r="BE334" s="147">
        <f t="shared" ref="BE334:BE355" si="57">IF(N334="základná",J334,0)</f>
        <v>0</v>
      </c>
      <c r="BF334" s="147">
        <f t="shared" ref="BF334:BF355" si="58">IF(N334="znížená",J334,0)</f>
        <v>0</v>
      </c>
      <c r="BG334" s="147">
        <f t="shared" ref="BG334:BG355" si="59">IF(N334="zákl. prenesená",J334,0)</f>
        <v>0</v>
      </c>
      <c r="BH334" s="147">
        <f t="shared" ref="BH334:BH355" si="60">IF(N334="zníž. prenesená",J334,0)</f>
        <v>0</v>
      </c>
      <c r="BI334" s="147">
        <f t="shared" ref="BI334:BI355" si="61">IF(N334="nulová",J334,0)</f>
        <v>0</v>
      </c>
      <c r="BJ334" s="16" t="s">
        <v>116</v>
      </c>
      <c r="BK334" s="148">
        <f t="shared" ref="BK334:BK355" si="62">ROUND(I334*H334,3)</f>
        <v>0</v>
      </c>
      <c r="BL334" s="16" t="s">
        <v>115</v>
      </c>
      <c r="BM334" s="146" t="s">
        <v>815</v>
      </c>
    </row>
    <row r="335" spans="1:65" s="2" customFormat="1" ht="14.45" customHeight="1">
      <c r="A335" s="28"/>
      <c r="B335" s="135"/>
      <c r="C335" s="149" t="s">
        <v>816</v>
      </c>
      <c r="D335" s="149" t="s">
        <v>231</v>
      </c>
      <c r="E335" s="150" t="s">
        <v>817</v>
      </c>
      <c r="F335" s="151" t="s">
        <v>818</v>
      </c>
      <c r="G335" s="152" t="s">
        <v>124</v>
      </c>
      <c r="H335" s="153">
        <v>6</v>
      </c>
      <c r="I335" s="153"/>
      <c r="J335" s="153"/>
      <c r="K335" s="154"/>
      <c r="L335" s="155"/>
      <c r="M335" s="156" t="s">
        <v>1</v>
      </c>
      <c r="N335" s="157" t="s">
        <v>37</v>
      </c>
      <c r="O335" s="144">
        <v>0</v>
      </c>
      <c r="P335" s="144">
        <f t="shared" si="54"/>
        <v>0</v>
      </c>
      <c r="Q335" s="144">
        <v>1E-3</v>
      </c>
      <c r="R335" s="144">
        <f t="shared" si="55"/>
        <v>6.0000000000000001E-3</v>
      </c>
      <c r="S335" s="144">
        <v>0</v>
      </c>
      <c r="T335" s="145">
        <f t="shared" si="56"/>
        <v>0</v>
      </c>
      <c r="U335" s="28"/>
      <c r="V335" s="28"/>
      <c r="W335" s="28"/>
      <c r="X335" s="28"/>
      <c r="Y335" s="28"/>
      <c r="Z335" s="28"/>
      <c r="AA335" s="28"/>
      <c r="AB335" s="28"/>
      <c r="AC335" s="28"/>
      <c r="AD335" s="28"/>
      <c r="AE335" s="28"/>
      <c r="AR335" s="146" t="s">
        <v>141</v>
      </c>
      <c r="AT335" s="146" t="s">
        <v>231</v>
      </c>
      <c r="AU335" s="146" t="s">
        <v>116</v>
      </c>
      <c r="AY335" s="16" t="s">
        <v>108</v>
      </c>
      <c r="BE335" s="147">
        <f t="shared" si="57"/>
        <v>0</v>
      </c>
      <c r="BF335" s="147">
        <f t="shared" si="58"/>
        <v>0</v>
      </c>
      <c r="BG335" s="147">
        <f t="shared" si="59"/>
        <v>0</v>
      </c>
      <c r="BH335" s="147">
        <f t="shared" si="60"/>
        <v>0</v>
      </c>
      <c r="BI335" s="147">
        <f t="shared" si="61"/>
        <v>0</v>
      </c>
      <c r="BJ335" s="16" t="s">
        <v>116</v>
      </c>
      <c r="BK335" s="148">
        <f t="shared" si="62"/>
        <v>0</v>
      </c>
      <c r="BL335" s="16" t="s">
        <v>115</v>
      </c>
      <c r="BM335" s="146" t="s">
        <v>819</v>
      </c>
    </row>
    <row r="336" spans="1:65" s="2" customFormat="1" ht="14.45" customHeight="1">
      <c r="A336" s="28"/>
      <c r="B336" s="135"/>
      <c r="C336" s="149" t="s">
        <v>820</v>
      </c>
      <c r="D336" s="149" t="s">
        <v>231</v>
      </c>
      <c r="E336" s="150" t="s">
        <v>821</v>
      </c>
      <c r="F336" s="151" t="s">
        <v>822</v>
      </c>
      <c r="G336" s="152" t="s">
        <v>124</v>
      </c>
      <c r="H336" s="153">
        <v>245</v>
      </c>
      <c r="I336" s="153"/>
      <c r="J336" s="153"/>
      <c r="K336" s="154"/>
      <c r="L336" s="155"/>
      <c r="M336" s="156" t="s">
        <v>1</v>
      </c>
      <c r="N336" s="157" t="s">
        <v>37</v>
      </c>
      <c r="O336" s="144">
        <v>0</v>
      </c>
      <c r="P336" s="144">
        <f t="shared" si="54"/>
        <v>0</v>
      </c>
      <c r="Q336" s="144">
        <v>1E-3</v>
      </c>
      <c r="R336" s="144">
        <f t="shared" si="55"/>
        <v>0.245</v>
      </c>
      <c r="S336" s="144">
        <v>0</v>
      </c>
      <c r="T336" s="145">
        <f t="shared" si="56"/>
        <v>0</v>
      </c>
      <c r="U336" s="28"/>
      <c r="V336" s="28"/>
      <c r="W336" s="28"/>
      <c r="X336" s="28"/>
      <c r="Y336" s="28"/>
      <c r="Z336" s="28"/>
      <c r="AA336" s="28"/>
      <c r="AB336" s="28"/>
      <c r="AC336" s="28"/>
      <c r="AD336" s="28"/>
      <c r="AE336" s="28"/>
      <c r="AR336" s="146" t="s">
        <v>141</v>
      </c>
      <c r="AT336" s="146" t="s">
        <v>231</v>
      </c>
      <c r="AU336" s="146" t="s">
        <v>116</v>
      </c>
      <c r="AY336" s="16" t="s">
        <v>108</v>
      </c>
      <c r="BE336" s="147">
        <f t="shared" si="57"/>
        <v>0</v>
      </c>
      <c r="BF336" s="147">
        <f t="shared" si="58"/>
        <v>0</v>
      </c>
      <c r="BG336" s="147">
        <f t="shared" si="59"/>
        <v>0</v>
      </c>
      <c r="BH336" s="147">
        <f t="shared" si="60"/>
        <v>0</v>
      </c>
      <c r="BI336" s="147">
        <f t="shared" si="61"/>
        <v>0</v>
      </c>
      <c r="BJ336" s="16" t="s">
        <v>116</v>
      </c>
      <c r="BK336" s="148">
        <f t="shared" si="62"/>
        <v>0</v>
      </c>
      <c r="BL336" s="16" t="s">
        <v>115</v>
      </c>
      <c r="BM336" s="146" t="s">
        <v>823</v>
      </c>
    </row>
    <row r="337" spans="1:65" s="2" customFormat="1" ht="14.45" customHeight="1">
      <c r="A337" s="28"/>
      <c r="B337" s="135"/>
      <c r="C337" s="149" t="s">
        <v>824</v>
      </c>
      <c r="D337" s="149" t="s">
        <v>231</v>
      </c>
      <c r="E337" s="150" t="s">
        <v>825</v>
      </c>
      <c r="F337" s="151" t="s">
        <v>826</v>
      </c>
      <c r="G337" s="152" t="s">
        <v>124</v>
      </c>
      <c r="H337" s="153">
        <v>175</v>
      </c>
      <c r="I337" s="153"/>
      <c r="J337" s="153"/>
      <c r="K337" s="154"/>
      <c r="L337" s="155"/>
      <c r="M337" s="156" t="s">
        <v>1</v>
      </c>
      <c r="N337" s="157" t="s">
        <v>37</v>
      </c>
      <c r="O337" s="144">
        <v>0</v>
      </c>
      <c r="P337" s="144">
        <f t="shared" si="54"/>
        <v>0</v>
      </c>
      <c r="Q337" s="144">
        <v>1E-3</v>
      </c>
      <c r="R337" s="144">
        <f t="shared" si="55"/>
        <v>0.17500000000000002</v>
      </c>
      <c r="S337" s="144">
        <v>0</v>
      </c>
      <c r="T337" s="145">
        <f t="shared" si="56"/>
        <v>0</v>
      </c>
      <c r="U337" s="28"/>
      <c r="V337" s="28"/>
      <c r="W337" s="28"/>
      <c r="X337" s="28"/>
      <c r="Y337" s="28"/>
      <c r="Z337" s="28"/>
      <c r="AA337" s="28"/>
      <c r="AB337" s="28"/>
      <c r="AC337" s="28"/>
      <c r="AD337" s="28"/>
      <c r="AE337" s="28"/>
      <c r="AR337" s="146" t="s">
        <v>141</v>
      </c>
      <c r="AT337" s="146" t="s">
        <v>231</v>
      </c>
      <c r="AU337" s="146" t="s">
        <v>116</v>
      </c>
      <c r="AY337" s="16" t="s">
        <v>108</v>
      </c>
      <c r="BE337" s="147">
        <f t="shared" si="57"/>
        <v>0</v>
      </c>
      <c r="BF337" s="147">
        <f t="shared" si="58"/>
        <v>0</v>
      </c>
      <c r="BG337" s="147">
        <f t="shared" si="59"/>
        <v>0</v>
      </c>
      <c r="BH337" s="147">
        <f t="shared" si="60"/>
        <v>0</v>
      </c>
      <c r="BI337" s="147">
        <f t="shared" si="61"/>
        <v>0</v>
      </c>
      <c r="BJ337" s="16" t="s">
        <v>116</v>
      </c>
      <c r="BK337" s="148">
        <f t="shared" si="62"/>
        <v>0</v>
      </c>
      <c r="BL337" s="16" t="s">
        <v>115</v>
      </c>
      <c r="BM337" s="146" t="s">
        <v>827</v>
      </c>
    </row>
    <row r="338" spans="1:65" s="2" customFormat="1" ht="14.45" customHeight="1">
      <c r="A338" s="28"/>
      <c r="B338" s="135"/>
      <c r="C338" s="149" t="s">
        <v>828</v>
      </c>
      <c r="D338" s="149" t="s">
        <v>231</v>
      </c>
      <c r="E338" s="150" t="s">
        <v>829</v>
      </c>
      <c r="F338" s="151" t="s">
        <v>830</v>
      </c>
      <c r="G338" s="152" t="s">
        <v>124</v>
      </c>
      <c r="H338" s="153">
        <v>175</v>
      </c>
      <c r="I338" s="153"/>
      <c r="J338" s="153"/>
      <c r="K338" s="154"/>
      <c r="L338" s="155"/>
      <c r="M338" s="156" t="s">
        <v>1</v>
      </c>
      <c r="N338" s="157" t="s">
        <v>37</v>
      </c>
      <c r="O338" s="144">
        <v>0</v>
      </c>
      <c r="P338" s="144">
        <f t="shared" si="54"/>
        <v>0</v>
      </c>
      <c r="Q338" s="144">
        <v>1E-3</v>
      </c>
      <c r="R338" s="144">
        <f t="shared" si="55"/>
        <v>0.17500000000000002</v>
      </c>
      <c r="S338" s="144">
        <v>0</v>
      </c>
      <c r="T338" s="145">
        <f t="shared" si="56"/>
        <v>0</v>
      </c>
      <c r="U338" s="28"/>
      <c r="V338" s="28"/>
      <c r="W338" s="28"/>
      <c r="X338" s="28"/>
      <c r="Y338" s="28"/>
      <c r="Z338" s="28"/>
      <c r="AA338" s="28"/>
      <c r="AB338" s="28"/>
      <c r="AC338" s="28"/>
      <c r="AD338" s="28"/>
      <c r="AE338" s="28"/>
      <c r="AR338" s="146" t="s">
        <v>141</v>
      </c>
      <c r="AT338" s="146" t="s">
        <v>231</v>
      </c>
      <c r="AU338" s="146" t="s">
        <v>116</v>
      </c>
      <c r="AY338" s="16" t="s">
        <v>108</v>
      </c>
      <c r="BE338" s="147">
        <f t="shared" si="57"/>
        <v>0</v>
      </c>
      <c r="BF338" s="147">
        <f t="shared" si="58"/>
        <v>0</v>
      </c>
      <c r="BG338" s="147">
        <f t="shared" si="59"/>
        <v>0</v>
      </c>
      <c r="BH338" s="147">
        <f t="shared" si="60"/>
        <v>0</v>
      </c>
      <c r="BI338" s="147">
        <f t="shared" si="61"/>
        <v>0</v>
      </c>
      <c r="BJ338" s="16" t="s">
        <v>116</v>
      </c>
      <c r="BK338" s="148">
        <f t="shared" si="62"/>
        <v>0</v>
      </c>
      <c r="BL338" s="16" t="s">
        <v>115</v>
      </c>
      <c r="BM338" s="146" t="s">
        <v>831</v>
      </c>
    </row>
    <row r="339" spans="1:65" s="2" customFormat="1" ht="14.45" customHeight="1">
      <c r="A339" s="28"/>
      <c r="B339" s="135"/>
      <c r="C339" s="149" t="s">
        <v>832</v>
      </c>
      <c r="D339" s="149" t="s">
        <v>231</v>
      </c>
      <c r="E339" s="150" t="s">
        <v>833</v>
      </c>
      <c r="F339" s="151" t="s">
        <v>834</v>
      </c>
      <c r="G339" s="152" t="s">
        <v>124</v>
      </c>
      <c r="H339" s="153">
        <v>140</v>
      </c>
      <c r="I339" s="153"/>
      <c r="J339" s="153"/>
      <c r="K339" s="154"/>
      <c r="L339" s="155"/>
      <c r="M339" s="156" t="s">
        <v>1</v>
      </c>
      <c r="N339" s="157" t="s">
        <v>37</v>
      </c>
      <c r="O339" s="144">
        <v>0</v>
      </c>
      <c r="P339" s="144">
        <f t="shared" si="54"/>
        <v>0</v>
      </c>
      <c r="Q339" s="144">
        <v>1E-3</v>
      </c>
      <c r="R339" s="144">
        <f t="shared" si="55"/>
        <v>0.14000000000000001</v>
      </c>
      <c r="S339" s="144">
        <v>0</v>
      </c>
      <c r="T339" s="145">
        <f t="shared" si="56"/>
        <v>0</v>
      </c>
      <c r="U339" s="28"/>
      <c r="V339" s="28"/>
      <c r="W339" s="28"/>
      <c r="X339" s="28"/>
      <c r="Y339" s="28"/>
      <c r="Z339" s="28"/>
      <c r="AA339" s="28"/>
      <c r="AB339" s="28"/>
      <c r="AC339" s="28"/>
      <c r="AD339" s="28"/>
      <c r="AE339" s="28"/>
      <c r="AR339" s="146" t="s">
        <v>141</v>
      </c>
      <c r="AT339" s="146" t="s">
        <v>231</v>
      </c>
      <c r="AU339" s="146" t="s">
        <v>116</v>
      </c>
      <c r="AY339" s="16" t="s">
        <v>108</v>
      </c>
      <c r="BE339" s="147">
        <f t="shared" si="57"/>
        <v>0</v>
      </c>
      <c r="BF339" s="147">
        <f t="shared" si="58"/>
        <v>0</v>
      </c>
      <c r="BG339" s="147">
        <f t="shared" si="59"/>
        <v>0</v>
      </c>
      <c r="BH339" s="147">
        <f t="shared" si="60"/>
        <v>0</v>
      </c>
      <c r="BI339" s="147">
        <f t="shared" si="61"/>
        <v>0</v>
      </c>
      <c r="BJ339" s="16" t="s">
        <v>116</v>
      </c>
      <c r="BK339" s="148">
        <f t="shared" si="62"/>
        <v>0</v>
      </c>
      <c r="BL339" s="16" t="s">
        <v>115</v>
      </c>
      <c r="BM339" s="146" t="s">
        <v>835</v>
      </c>
    </row>
    <row r="340" spans="1:65" s="2" customFormat="1" ht="14.45" customHeight="1">
      <c r="A340" s="28"/>
      <c r="B340" s="135"/>
      <c r="C340" s="149" t="s">
        <v>836</v>
      </c>
      <c r="D340" s="149" t="s">
        <v>231</v>
      </c>
      <c r="E340" s="150" t="s">
        <v>837</v>
      </c>
      <c r="F340" s="151" t="s">
        <v>838</v>
      </c>
      <c r="G340" s="152" t="s">
        <v>124</v>
      </c>
      <c r="H340" s="153">
        <v>5</v>
      </c>
      <c r="I340" s="153"/>
      <c r="J340" s="153"/>
      <c r="K340" s="154"/>
      <c r="L340" s="155"/>
      <c r="M340" s="156" t="s">
        <v>1</v>
      </c>
      <c r="N340" s="157" t="s">
        <v>37</v>
      </c>
      <c r="O340" s="144">
        <v>0</v>
      </c>
      <c r="P340" s="144">
        <f t="shared" si="54"/>
        <v>0</v>
      </c>
      <c r="Q340" s="144">
        <v>1E-3</v>
      </c>
      <c r="R340" s="144">
        <f t="shared" si="55"/>
        <v>5.0000000000000001E-3</v>
      </c>
      <c r="S340" s="144">
        <v>0</v>
      </c>
      <c r="T340" s="145">
        <f t="shared" si="56"/>
        <v>0</v>
      </c>
      <c r="U340" s="28"/>
      <c r="V340" s="28"/>
      <c r="W340" s="28"/>
      <c r="X340" s="28"/>
      <c r="Y340" s="28"/>
      <c r="Z340" s="28"/>
      <c r="AA340" s="28"/>
      <c r="AB340" s="28"/>
      <c r="AC340" s="28"/>
      <c r="AD340" s="28"/>
      <c r="AE340" s="28"/>
      <c r="AR340" s="146" t="s">
        <v>141</v>
      </c>
      <c r="AT340" s="146" t="s">
        <v>231</v>
      </c>
      <c r="AU340" s="146" t="s">
        <v>116</v>
      </c>
      <c r="AY340" s="16" t="s">
        <v>108</v>
      </c>
      <c r="BE340" s="147">
        <f t="shared" si="57"/>
        <v>0</v>
      </c>
      <c r="BF340" s="147">
        <f t="shared" si="58"/>
        <v>0</v>
      </c>
      <c r="BG340" s="147">
        <f t="shared" si="59"/>
        <v>0</v>
      </c>
      <c r="BH340" s="147">
        <f t="shared" si="60"/>
        <v>0</v>
      </c>
      <c r="BI340" s="147">
        <f t="shared" si="61"/>
        <v>0</v>
      </c>
      <c r="BJ340" s="16" t="s">
        <v>116</v>
      </c>
      <c r="BK340" s="148">
        <f t="shared" si="62"/>
        <v>0</v>
      </c>
      <c r="BL340" s="16" t="s">
        <v>115</v>
      </c>
      <c r="BM340" s="146" t="s">
        <v>839</v>
      </c>
    </row>
    <row r="341" spans="1:65" s="2" customFormat="1" ht="14.45" customHeight="1">
      <c r="A341" s="28"/>
      <c r="B341" s="135"/>
      <c r="C341" s="149" t="s">
        <v>840</v>
      </c>
      <c r="D341" s="149" t="s">
        <v>231</v>
      </c>
      <c r="E341" s="150" t="s">
        <v>841</v>
      </c>
      <c r="F341" s="151" t="s">
        <v>842</v>
      </c>
      <c r="G341" s="152" t="s">
        <v>124</v>
      </c>
      <c r="H341" s="153">
        <v>4</v>
      </c>
      <c r="I341" s="153"/>
      <c r="J341" s="153"/>
      <c r="K341" s="154"/>
      <c r="L341" s="155"/>
      <c r="M341" s="156" t="s">
        <v>1</v>
      </c>
      <c r="N341" s="157" t="s">
        <v>37</v>
      </c>
      <c r="O341" s="144">
        <v>0</v>
      </c>
      <c r="P341" s="144">
        <f t="shared" si="54"/>
        <v>0</v>
      </c>
      <c r="Q341" s="144">
        <v>1E-3</v>
      </c>
      <c r="R341" s="144">
        <f t="shared" si="55"/>
        <v>4.0000000000000001E-3</v>
      </c>
      <c r="S341" s="144">
        <v>0</v>
      </c>
      <c r="T341" s="145">
        <f t="shared" si="56"/>
        <v>0</v>
      </c>
      <c r="U341" s="28"/>
      <c r="V341" s="28"/>
      <c r="W341" s="28"/>
      <c r="X341" s="28"/>
      <c r="Y341" s="28"/>
      <c r="Z341" s="28"/>
      <c r="AA341" s="28"/>
      <c r="AB341" s="28"/>
      <c r="AC341" s="28"/>
      <c r="AD341" s="28"/>
      <c r="AE341" s="28"/>
      <c r="AR341" s="146" t="s">
        <v>141</v>
      </c>
      <c r="AT341" s="146" t="s">
        <v>231</v>
      </c>
      <c r="AU341" s="146" t="s">
        <v>116</v>
      </c>
      <c r="AY341" s="16" t="s">
        <v>108</v>
      </c>
      <c r="BE341" s="147">
        <f t="shared" si="57"/>
        <v>0</v>
      </c>
      <c r="BF341" s="147">
        <f t="shared" si="58"/>
        <v>0</v>
      </c>
      <c r="BG341" s="147">
        <f t="shared" si="59"/>
        <v>0</v>
      </c>
      <c r="BH341" s="147">
        <f t="shared" si="60"/>
        <v>0</v>
      </c>
      <c r="BI341" s="147">
        <f t="shared" si="61"/>
        <v>0</v>
      </c>
      <c r="BJ341" s="16" t="s">
        <v>116</v>
      </c>
      <c r="BK341" s="148">
        <f t="shared" si="62"/>
        <v>0</v>
      </c>
      <c r="BL341" s="16" t="s">
        <v>115</v>
      </c>
      <c r="BM341" s="146" t="s">
        <v>843</v>
      </c>
    </row>
    <row r="342" spans="1:65" s="2" customFormat="1" ht="14.45" customHeight="1">
      <c r="A342" s="28"/>
      <c r="B342" s="135"/>
      <c r="C342" s="149" t="s">
        <v>844</v>
      </c>
      <c r="D342" s="149" t="s">
        <v>231</v>
      </c>
      <c r="E342" s="150" t="s">
        <v>845</v>
      </c>
      <c r="F342" s="151" t="s">
        <v>846</v>
      </c>
      <c r="G342" s="152" t="s">
        <v>124</v>
      </c>
      <c r="H342" s="153">
        <v>32</v>
      </c>
      <c r="I342" s="153"/>
      <c r="J342" s="153"/>
      <c r="K342" s="154"/>
      <c r="L342" s="155"/>
      <c r="M342" s="156" t="s">
        <v>1</v>
      </c>
      <c r="N342" s="157" t="s">
        <v>37</v>
      </c>
      <c r="O342" s="144">
        <v>0</v>
      </c>
      <c r="P342" s="144">
        <f t="shared" si="54"/>
        <v>0</v>
      </c>
      <c r="Q342" s="144">
        <v>0.04</v>
      </c>
      <c r="R342" s="144">
        <f t="shared" si="55"/>
        <v>1.28</v>
      </c>
      <c r="S342" s="144">
        <v>0</v>
      </c>
      <c r="T342" s="145">
        <f t="shared" si="56"/>
        <v>0</v>
      </c>
      <c r="U342" s="28"/>
      <c r="V342" s="28"/>
      <c r="W342" s="28"/>
      <c r="X342" s="28"/>
      <c r="Y342" s="28"/>
      <c r="Z342" s="28"/>
      <c r="AA342" s="28"/>
      <c r="AB342" s="28"/>
      <c r="AC342" s="28"/>
      <c r="AD342" s="28"/>
      <c r="AE342" s="28"/>
      <c r="AR342" s="146" t="s">
        <v>141</v>
      </c>
      <c r="AT342" s="146" t="s">
        <v>231</v>
      </c>
      <c r="AU342" s="146" t="s">
        <v>116</v>
      </c>
      <c r="AY342" s="16" t="s">
        <v>108</v>
      </c>
      <c r="BE342" s="147">
        <f t="shared" si="57"/>
        <v>0</v>
      </c>
      <c r="BF342" s="147">
        <f t="shared" si="58"/>
        <v>0</v>
      </c>
      <c r="BG342" s="147">
        <f t="shared" si="59"/>
        <v>0</v>
      </c>
      <c r="BH342" s="147">
        <f t="shared" si="60"/>
        <v>0</v>
      </c>
      <c r="BI342" s="147">
        <f t="shared" si="61"/>
        <v>0</v>
      </c>
      <c r="BJ342" s="16" t="s">
        <v>116</v>
      </c>
      <c r="BK342" s="148">
        <f t="shared" si="62"/>
        <v>0</v>
      </c>
      <c r="BL342" s="16" t="s">
        <v>115</v>
      </c>
      <c r="BM342" s="146" t="s">
        <v>847</v>
      </c>
    </row>
    <row r="343" spans="1:65" s="2" customFormat="1" ht="24.2" customHeight="1">
      <c r="A343" s="28"/>
      <c r="B343" s="135"/>
      <c r="C343" s="149" t="s">
        <v>848</v>
      </c>
      <c r="D343" s="149" t="s">
        <v>231</v>
      </c>
      <c r="E343" s="150" t="s">
        <v>849</v>
      </c>
      <c r="F343" s="151" t="s">
        <v>850</v>
      </c>
      <c r="G343" s="152" t="s">
        <v>124</v>
      </c>
      <c r="H343" s="153">
        <v>20</v>
      </c>
      <c r="I343" s="153"/>
      <c r="J343" s="153"/>
      <c r="K343" s="154"/>
      <c r="L343" s="155"/>
      <c r="M343" s="156" t="s">
        <v>1</v>
      </c>
      <c r="N343" s="157" t="s">
        <v>37</v>
      </c>
      <c r="O343" s="144">
        <v>0</v>
      </c>
      <c r="P343" s="144">
        <f t="shared" si="54"/>
        <v>0</v>
      </c>
      <c r="Q343" s="144">
        <v>0.02</v>
      </c>
      <c r="R343" s="144">
        <f t="shared" si="55"/>
        <v>0.4</v>
      </c>
      <c r="S343" s="144">
        <v>0</v>
      </c>
      <c r="T343" s="145">
        <f t="shared" si="56"/>
        <v>0</v>
      </c>
      <c r="U343" s="28"/>
      <c r="V343" s="28"/>
      <c r="W343" s="28"/>
      <c r="X343" s="28"/>
      <c r="Y343" s="28"/>
      <c r="Z343" s="28"/>
      <c r="AA343" s="28"/>
      <c r="AB343" s="28"/>
      <c r="AC343" s="28"/>
      <c r="AD343" s="28"/>
      <c r="AE343" s="28"/>
      <c r="AR343" s="146" t="s">
        <v>141</v>
      </c>
      <c r="AT343" s="146" t="s">
        <v>231</v>
      </c>
      <c r="AU343" s="146" t="s">
        <v>116</v>
      </c>
      <c r="AY343" s="16" t="s">
        <v>108</v>
      </c>
      <c r="BE343" s="147">
        <f t="shared" si="57"/>
        <v>0</v>
      </c>
      <c r="BF343" s="147">
        <f t="shared" si="58"/>
        <v>0</v>
      </c>
      <c r="BG343" s="147">
        <f t="shared" si="59"/>
        <v>0</v>
      </c>
      <c r="BH343" s="147">
        <f t="shared" si="60"/>
        <v>0</v>
      </c>
      <c r="BI343" s="147">
        <f t="shared" si="61"/>
        <v>0</v>
      </c>
      <c r="BJ343" s="16" t="s">
        <v>116</v>
      </c>
      <c r="BK343" s="148">
        <f t="shared" si="62"/>
        <v>0</v>
      </c>
      <c r="BL343" s="16" t="s">
        <v>115</v>
      </c>
      <c r="BM343" s="146" t="s">
        <v>851</v>
      </c>
    </row>
    <row r="344" spans="1:65" s="2" customFormat="1" ht="24.2" customHeight="1">
      <c r="A344" s="28"/>
      <c r="B344" s="135"/>
      <c r="C344" s="149" t="s">
        <v>852</v>
      </c>
      <c r="D344" s="149" t="s">
        <v>231</v>
      </c>
      <c r="E344" s="150" t="s">
        <v>853</v>
      </c>
      <c r="F344" s="151" t="s">
        <v>854</v>
      </c>
      <c r="G344" s="152" t="s">
        <v>124</v>
      </c>
      <c r="H344" s="153">
        <v>360</v>
      </c>
      <c r="I344" s="153"/>
      <c r="J344" s="153"/>
      <c r="K344" s="154"/>
      <c r="L344" s="155"/>
      <c r="M344" s="156" t="s">
        <v>1</v>
      </c>
      <c r="N344" s="157" t="s">
        <v>37</v>
      </c>
      <c r="O344" s="144">
        <v>0</v>
      </c>
      <c r="P344" s="144">
        <f t="shared" si="54"/>
        <v>0</v>
      </c>
      <c r="Q344" s="144">
        <v>0</v>
      </c>
      <c r="R344" s="144">
        <f t="shared" si="55"/>
        <v>0</v>
      </c>
      <c r="S344" s="144">
        <v>0</v>
      </c>
      <c r="T344" s="145">
        <f t="shared" si="56"/>
        <v>0</v>
      </c>
      <c r="U344" s="28"/>
      <c r="V344" s="28"/>
      <c r="W344" s="28"/>
      <c r="X344" s="28"/>
      <c r="Y344" s="28"/>
      <c r="Z344" s="28"/>
      <c r="AA344" s="28"/>
      <c r="AB344" s="28"/>
      <c r="AC344" s="28"/>
      <c r="AD344" s="28"/>
      <c r="AE344" s="28"/>
      <c r="AR344" s="146" t="s">
        <v>141</v>
      </c>
      <c r="AT344" s="146" t="s">
        <v>231</v>
      </c>
      <c r="AU344" s="146" t="s">
        <v>116</v>
      </c>
      <c r="AY344" s="16" t="s">
        <v>108</v>
      </c>
      <c r="BE344" s="147">
        <f t="shared" si="57"/>
        <v>0</v>
      </c>
      <c r="BF344" s="147">
        <f t="shared" si="58"/>
        <v>0</v>
      </c>
      <c r="BG344" s="147">
        <f t="shared" si="59"/>
        <v>0</v>
      </c>
      <c r="BH344" s="147">
        <f t="shared" si="60"/>
        <v>0</v>
      </c>
      <c r="BI344" s="147">
        <f t="shared" si="61"/>
        <v>0</v>
      </c>
      <c r="BJ344" s="16" t="s">
        <v>116</v>
      </c>
      <c r="BK344" s="148">
        <f t="shared" si="62"/>
        <v>0</v>
      </c>
      <c r="BL344" s="16" t="s">
        <v>115</v>
      </c>
      <c r="BM344" s="146" t="s">
        <v>855</v>
      </c>
    </row>
    <row r="345" spans="1:65" s="2" customFormat="1" ht="14.45" customHeight="1">
      <c r="A345" s="28"/>
      <c r="B345" s="135"/>
      <c r="C345" s="149" t="s">
        <v>856</v>
      </c>
      <c r="D345" s="149" t="s">
        <v>231</v>
      </c>
      <c r="E345" s="150" t="s">
        <v>857</v>
      </c>
      <c r="F345" s="151" t="s">
        <v>858</v>
      </c>
      <c r="G345" s="152" t="s">
        <v>124</v>
      </c>
      <c r="H345" s="153">
        <v>770</v>
      </c>
      <c r="I345" s="153"/>
      <c r="J345" s="153"/>
      <c r="K345" s="154"/>
      <c r="L345" s="155"/>
      <c r="M345" s="156" t="s">
        <v>1</v>
      </c>
      <c r="N345" s="157" t="s">
        <v>37</v>
      </c>
      <c r="O345" s="144">
        <v>0</v>
      </c>
      <c r="P345" s="144">
        <f t="shared" si="54"/>
        <v>0</v>
      </c>
      <c r="Q345" s="144">
        <v>0.02</v>
      </c>
      <c r="R345" s="144">
        <f t="shared" si="55"/>
        <v>15.4</v>
      </c>
      <c r="S345" s="144">
        <v>0</v>
      </c>
      <c r="T345" s="145">
        <f t="shared" si="56"/>
        <v>0</v>
      </c>
      <c r="U345" s="28"/>
      <c r="V345" s="28"/>
      <c r="W345" s="28"/>
      <c r="X345" s="28"/>
      <c r="Y345" s="28"/>
      <c r="Z345" s="28"/>
      <c r="AA345" s="28"/>
      <c r="AB345" s="28"/>
      <c r="AC345" s="28"/>
      <c r="AD345" s="28"/>
      <c r="AE345" s="28"/>
      <c r="AR345" s="146" t="s">
        <v>141</v>
      </c>
      <c r="AT345" s="146" t="s">
        <v>231</v>
      </c>
      <c r="AU345" s="146" t="s">
        <v>116</v>
      </c>
      <c r="AY345" s="16" t="s">
        <v>108</v>
      </c>
      <c r="BE345" s="147">
        <f t="shared" si="57"/>
        <v>0</v>
      </c>
      <c r="BF345" s="147">
        <f t="shared" si="58"/>
        <v>0</v>
      </c>
      <c r="BG345" s="147">
        <f t="shared" si="59"/>
        <v>0</v>
      </c>
      <c r="BH345" s="147">
        <f t="shared" si="60"/>
        <v>0</v>
      </c>
      <c r="BI345" s="147">
        <f t="shared" si="61"/>
        <v>0</v>
      </c>
      <c r="BJ345" s="16" t="s">
        <v>116</v>
      </c>
      <c r="BK345" s="148">
        <f t="shared" si="62"/>
        <v>0</v>
      </c>
      <c r="BL345" s="16" t="s">
        <v>115</v>
      </c>
      <c r="BM345" s="146" t="s">
        <v>859</v>
      </c>
    </row>
    <row r="346" spans="1:65" s="2" customFormat="1" ht="14.45" customHeight="1">
      <c r="A346" s="28"/>
      <c r="B346" s="135"/>
      <c r="C346" s="149" t="s">
        <v>860</v>
      </c>
      <c r="D346" s="149" t="s">
        <v>231</v>
      </c>
      <c r="E346" s="150" t="s">
        <v>861</v>
      </c>
      <c r="F346" s="151" t="s">
        <v>862</v>
      </c>
      <c r="G346" s="152" t="s">
        <v>124</v>
      </c>
      <c r="H346" s="153">
        <v>21</v>
      </c>
      <c r="I346" s="153"/>
      <c r="J346" s="153"/>
      <c r="K346" s="154"/>
      <c r="L346" s="155"/>
      <c r="M346" s="156" t="s">
        <v>1</v>
      </c>
      <c r="N346" s="157" t="s">
        <v>37</v>
      </c>
      <c r="O346" s="144">
        <v>0</v>
      </c>
      <c r="P346" s="144">
        <f t="shared" si="54"/>
        <v>0</v>
      </c>
      <c r="Q346" s="144">
        <v>0.25</v>
      </c>
      <c r="R346" s="144">
        <f t="shared" si="55"/>
        <v>5.25</v>
      </c>
      <c r="S346" s="144">
        <v>0</v>
      </c>
      <c r="T346" s="145">
        <f t="shared" si="56"/>
        <v>0</v>
      </c>
      <c r="U346" s="28"/>
      <c r="V346" s="28"/>
      <c r="W346" s="28"/>
      <c r="X346" s="28"/>
      <c r="Y346" s="28"/>
      <c r="Z346" s="28"/>
      <c r="AA346" s="28"/>
      <c r="AB346" s="28"/>
      <c r="AC346" s="28"/>
      <c r="AD346" s="28"/>
      <c r="AE346" s="28"/>
      <c r="AR346" s="146" t="s">
        <v>141</v>
      </c>
      <c r="AT346" s="146" t="s">
        <v>231</v>
      </c>
      <c r="AU346" s="146" t="s">
        <v>116</v>
      </c>
      <c r="AY346" s="16" t="s">
        <v>108</v>
      </c>
      <c r="BE346" s="147">
        <f t="shared" si="57"/>
        <v>0</v>
      </c>
      <c r="BF346" s="147">
        <f t="shared" si="58"/>
        <v>0</v>
      </c>
      <c r="BG346" s="147">
        <f t="shared" si="59"/>
        <v>0</v>
      </c>
      <c r="BH346" s="147">
        <f t="shared" si="60"/>
        <v>0</v>
      </c>
      <c r="BI346" s="147">
        <f t="shared" si="61"/>
        <v>0</v>
      </c>
      <c r="BJ346" s="16" t="s">
        <v>116</v>
      </c>
      <c r="BK346" s="148">
        <f t="shared" si="62"/>
        <v>0</v>
      </c>
      <c r="BL346" s="16" t="s">
        <v>115</v>
      </c>
      <c r="BM346" s="146" t="s">
        <v>863</v>
      </c>
    </row>
    <row r="347" spans="1:65" s="2" customFormat="1" ht="14.45" customHeight="1">
      <c r="A347" s="28"/>
      <c r="B347" s="135"/>
      <c r="C347" s="149" t="s">
        <v>864</v>
      </c>
      <c r="D347" s="149" t="s">
        <v>231</v>
      </c>
      <c r="E347" s="150" t="s">
        <v>865</v>
      </c>
      <c r="F347" s="151" t="s">
        <v>866</v>
      </c>
      <c r="G347" s="152" t="s">
        <v>124</v>
      </c>
      <c r="H347" s="153">
        <v>1</v>
      </c>
      <c r="I347" s="153"/>
      <c r="J347" s="153"/>
      <c r="K347" s="154"/>
      <c r="L347" s="155"/>
      <c r="M347" s="156" t="s">
        <v>1</v>
      </c>
      <c r="N347" s="157" t="s">
        <v>37</v>
      </c>
      <c r="O347" s="144">
        <v>0</v>
      </c>
      <c r="P347" s="144">
        <f t="shared" si="54"/>
        <v>0</v>
      </c>
      <c r="Q347" s="144">
        <v>0.3</v>
      </c>
      <c r="R347" s="144">
        <f t="shared" si="55"/>
        <v>0.3</v>
      </c>
      <c r="S347" s="144">
        <v>0</v>
      </c>
      <c r="T347" s="145">
        <f t="shared" si="56"/>
        <v>0</v>
      </c>
      <c r="U347" s="28"/>
      <c r="V347" s="28"/>
      <c r="W347" s="28"/>
      <c r="X347" s="28"/>
      <c r="Y347" s="28"/>
      <c r="Z347" s="28"/>
      <c r="AA347" s="28"/>
      <c r="AB347" s="28"/>
      <c r="AC347" s="28"/>
      <c r="AD347" s="28"/>
      <c r="AE347" s="28"/>
      <c r="AR347" s="146" t="s">
        <v>141</v>
      </c>
      <c r="AT347" s="146" t="s">
        <v>231</v>
      </c>
      <c r="AU347" s="146" t="s">
        <v>116</v>
      </c>
      <c r="AY347" s="16" t="s">
        <v>108</v>
      </c>
      <c r="BE347" s="147">
        <f t="shared" si="57"/>
        <v>0</v>
      </c>
      <c r="BF347" s="147">
        <f t="shared" si="58"/>
        <v>0</v>
      </c>
      <c r="BG347" s="147">
        <f t="shared" si="59"/>
        <v>0</v>
      </c>
      <c r="BH347" s="147">
        <f t="shared" si="60"/>
        <v>0</v>
      </c>
      <c r="BI347" s="147">
        <f t="shared" si="61"/>
        <v>0</v>
      </c>
      <c r="BJ347" s="16" t="s">
        <v>116</v>
      </c>
      <c r="BK347" s="148">
        <f t="shared" si="62"/>
        <v>0</v>
      </c>
      <c r="BL347" s="16" t="s">
        <v>115</v>
      </c>
      <c r="BM347" s="146" t="s">
        <v>867</v>
      </c>
    </row>
    <row r="348" spans="1:65" s="2" customFormat="1" ht="14.45" customHeight="1">
      <c r="A348" s="28"/>
      <c r="B348" s="135"/>
      <c r="C348" s="149" t="s">
        <v>868</v>
      </c>
      <c r="D348" s="149" t="s">
        <v>231</v>
      </c>
      <c r="E348" s="150" t="s">
        <v>869</v>
      </c>
      <c r="F348" s="151" t="s">
        <v>870</v>
      </c>
      <c r="G348" s="152" t="s">
        <v>124</v>
      </c>
      <c r="H348" s="153">
        <v>1</v>
      </c>
      <c r="I348" s="153"/>
      <c r="J348" s="153"/>
      <c r="K348" s="154"/>
      <c r="L348" s="155"/>
      <c r="M348" s="156" t="s">
        <v>1</v>
      </c>
      <c r="N348" s="157" t="s">
        <v>37</v>
      </c>
      <c r="O348" s="144">
        <v>0</v>
      </c>
      <c r="P348" s="144">
        <f t="shared" si="54"/>
        <v>0</v>
      </c>
      <c r="Q348" s="144">
        <v>0.25</v>
      </c>
      <c r="R348" s="144">
        <f t="shared" si="55"/>
        <v>0.25</v>
      </c>
      <c r="S348" s="144">
        <v>0</v>
      </c>
      <c r="T348" s="145">
        <f t="shared" si="56"/>
        <v>0</v>
      </c>
      <c r="U348" s="28"/>
      <c r="V348" s="28"/>
      <c r="W348" s="28"/>
      <c r="X348" s="28"/>
      <c r="Y348" s="28"/>
      <c r="Z348" s="28"/>
      <c r="AA348" s="28"/>
      <c r="AB348" s="28"/>
      <c r="AC348" s="28"/>
      <c r="AD348" s="28"/>
      <c r="AE348" s="28"/>
      <c r="AR348" s="146" t="s">
        <v>141</v>
      </c>
      <c r="AT348" s="146" t="s">
        <v>231</v>
      </c>
      <c r="AU348" s="146" t="s">
        <v>116</v>
      </c>
      <c r="AY348" s="16" t="s">
        <v>108</v>
      </c>
      <c r="BE348" s="147">
        <f t="shared" si="57"/>
        <v>0</v>
      </c>
      <c r="BF348" s="147">
        <f t="shared" si="58"/>
        <v>0</v>
      </c>
      <c r="BG348" s="147">
        <f t="shared" si="59"/>
        <v>0</v>
      </c>
      <c r="BH348" s="147">
        <f t="shared" si="60"/>
        <v>0</v>
      </c>
      <c r="BI348" s="147">
        <f t="shared" si="61"/>
        <v>0</v>
      </c>
      <c r="BJ348" s="16" t="s">
        <v>116</v>
      </c>
      <c r="BK348" s="148">
        <f t="shared" si="62"/>
        <v>0</v>
      </c>
      <c r="BL348" s="16" t="s">
        <v>115</v>
      </c>
      <c r="BM348" s="146" t="s">
        <v>871</v>
      </c>
    </row>
    <row r="349" spans="1:65" s="2" customFormat="1" ht="14.45" customHeight="1">
      <c r="A349" s="28"/>
      <c r="B349" s="135"/>
      <c r="C349" s="149" t="s">
        <v>872</v>
      </c>
      <c r="D349" s="149" t="s">
        <v>231</v>
      </c>
      <c r="E349" s="150" t="s">
        <v>873</v>
      </c>
      <c r="F349" s="151" t="s">
        <v>874</v>
      </c>
      <c r="G349" s="152" t="s">
        <v>124</v>
      </c>
      <c r="H349" s="153">
        <v>1</v>
      </c>
      <c r="I349" s="153"/>
      <c r="J349" s="153"/>
      <c r="K349" s="154"/>
      <c r="L349" s="155"/>
      <c r="M349" s="156" t="s">
        <v>1</v>
      </c>
      <c r="N349" s="157" t="s">
        <v>37</v>
      </c>
      <c r="O349" s="144">
        <v>0</v>
      </c>
      <c r="P349" s="144">
        <f t="shared" si="54"/>
        <v>0</v>
      </c>
      <c r="Q349" s="144">
        <v>0.25</v>
      </c>
      <c r="R349" s="144">
        <f t="shared" si="55"/>
        <v>0.25</v>
      </c>
      <c r="S349" s="144">
        <v>0</v>
      </c>
      <c r="T349" s="145">
        <f t="shared" si="56"/>
        <v>0</v>
      </c>
      <c r="U349" s="28"/>
      <c r="V349" s="28"/>
      <c r="W349" s="28"/>
      <c r="X349" s="28"/>
      <c r="Y349" s="28"/>
      <c r="Z349" s="28"/>
      <c r="AA349" s="28"/>
      <c r="AB349" s="28"/>
      <c r="AC349" s="28"/>
      <c r="AD349" s="28"/>
      <c r="AE349" s="28"/>
      <c r="AR349" s="146" t="s">
        <v>141</v>
      </c>
      <c r="AT349" s="146" t="s">
        <v>231</v>
      </c>
      <c r="AU349" s="146" t="s">
        <v>116</v>
      </c>
      <c r="AY349" s="16" t="s">
        <v>108</v>
      </c>
      <c r="BE349" s="147">
        <f t="shared" si="57"/>
        <v>0</v>
      </c>
      <c r="BF349" s="147">
        <f t="shared" si="58"/>
        <v>0</v>
      </c>
      <c r="BG349" s="147">
        <f t="shared" si="59"/>
        <v>0</v>
      </c>
      <c r="BH349" s="147">
        <f t="shared" si="60"/>
        <v>0</v>
      </c>
      <c r="BI349" s="147">
        <f t="shared" si="61"/>
        <v>0</v>
      </c>
      <c r="BJ349" s="16" t="s">
        <v>116</v>
      </c>
      <c r="BK349" s="148">
        <f t="shared" si="62"/>
        <v>0</v>
      </c>
      <c r="BL349" s="16" t="s">
        <v>115</v>
      </c>
      <c r="BM349" s="146" t="s">
        <v>875</v>
      </c>
    </row>
    <row r="350" spans="1:65" s="2" customFormat="1" ht="14.45" customHeight="1">
      <c r="A350" s="28"/>
      <c r="B350" s="135"/>
      <c r="C350" s="149" t="s">
        <v>876</v>
      </c>
      <c r="D350" s="149" t="s">
        <v>231</v>
      </c>
      <c r="E350" s="150" t="s">
        <v>877</v>
      </c>
      <c r="F350" s="151" t="s">
        <v>878</v>
      </c>
      <c r="G350" s="152" t="s">
        <v>124</v>
      </c>
      <c r="H350" s="153">
        <v>1</v>
      </c>
      <c r="I350" s="153"/>
      <c r="J350" s="153"/>
      <c r="K350" s="154"/>
      <c r="L350" s="155"/>
      <c r="M350" s="156" t="s">
        <v>1</v>
      </c>
      <c r="N350" s="157" t="s">
        <v>37</v>
      </c>
      <c r="O350" s="144">
        <v>0</v>
      </c>
      <c r="P350" s="144">
        <f t="shared" si="54"/>
        <v>0</v>
      </c>
      <c r="Q350" s="144">
        <v>0.25</v>
      </c>
      <c r="R350" s="144">
        <f t="shared" si="55"/>
        <v>0.25</v>
      </c>
      <c r="S350" s="144">
        <v>0</v>
      </c>
      <c r="T350" s="145">
        <f t="shared" si="56"/>
        <v>0</v>
      </c>
      <c r="U350" s="28"/>
      <c r="V350" s="28"/>
      <c r="W350" s="28"/>
      <c r="X350" s="28"/>
      <c r="Y350" s="28"/>
      <c r="Z350" s="28"/>
      <c r="AA350" s="28"/>
      <c r="AB350" s="28"/>
      <c r="AC350" s="28"/>
      <c r="AD350" s="28"/>
      <c r="AE350" s="28"/>
      <c r="AR350" s="146" t="s">
        <v>141</v>
      </c>
      <c r="AT350" s="146" t="s">
        <v>231</v>
      </c>
      <c r="AU350" s="146" t="s">
        <v>116</v>
      </c>
      <c r="AY350" s="16" t="s">
        <v>108</v>
      </c>
      <c r="BE350" s="147">
        <f t="shared" si="57"/>
        <v>0</v>
      </c>
      <c r="BF350" s="147">
        <f t="shared" si="58"/>
        <v>0</v>
      </c>
      <c r="BG350" s="147">
        <f t="shared" si="59"/>
        <v>0</v>
      </c>
      <c r="BH350" s="147">
        <f t="shared" si="60"/>
        <v>0</v>
      </c>
      <c r="BI350" s="147">
        <f t="shared" si="61"/>
        <v>0</v>
      </c>
      <c r="BJ350" s="16" t="s">
        <v>116</v>
      </c>
      <c r="BK350" s="148">
        <f t="shared" si="62"/>
        <v>0</v>
      </c>
      <c r="BL350" s="16" t="s">
        <v>115</v>
      </c>
      <c r="BM350" s="146" t="s">
        <v>879</v>
      </c>
    </row>
    <row r="351" spans="1:65" s="2" customFormat="1" ht="14.45" customHeight="1">
      <c r="A351" s="28"/>
      <c r="B351" s="135"/>
      <c r="C351" s="149" t="s">
        <v>880</v>
      </c>
      <c r="D351" s="149" t="s">
        <v>231</v>
      </c>
      <c r="E351" s="150" t="s">
        <v>881</v>
      </c>
      <c r="F351" s="151" t="s">
        <v>882</v>
      </c>
      <c r="G351" s="152" t="s">
        <v>124</v>
      </c>
      <c r="H351" s="153">
        <v>3</v>
      </c>
      <c r="I351" s="153"/>
      <c r="J351" s="153"/>
      <c r="K351" s="154"/>
      <c r="L351" s="155"/>
      <c r="M351" s="156" t="s">
        <v>1</v>
      </c>
      <c r="N351" s="157" t="s">
        <v>37</v>
      </c>
      <c r="O351" s="144">
        <v>0</v>
      </c>
      <c r="P351" s="144">
        <f t="shared" si="54"/>
        <v>0</v>
      </c>
      <c r="Q351" s="144">
        <v>0.25</v>
      </c>
      <c r="R351" s="144">
        <f t="shared" si="55"/>
        <v>0.75</v>
      </c>
      <c r="S351" s="144">
        <v>0</v>
      </c>
      <c r="T351" s="145">
        <f t="shared" si="56"/>
        <v>0</v>
      </c>
      <c r="U351" s="28"/>
      <c r="V351" s="28"/>
      <c r="W351" s="28"/>
      <c r="X351" s="28"/>
      <c r="Y351" s="28"/>
      <c r="Z351" s="28"/>
      <c r="AA351" s="28"/>
      <c r="AB351" s="28"/>
      <c r="AC351" s="28"/>
      <c r="AD351" s="28"/>
      <c r="AE351" s="28"/>
      <c r="AR351" s="146" t="s">
        <v>141</v>
      </c>
      <c r="AT351" s="146" t="s">
        <v>231</v>
      </c>
      <c r="AU351" s="146" t="s">
        <v>116</v>
      </c>
      <c r="AY351" s="16" t="s">
        <v>108</v>
      </c>
      <c r="BE351" s="147">
        <f t="shared" si="57"/>
        <v>0</v>
      </c>
      <c r="BF351" s="147">
        <f t="shared" si="58"/>
        <v>0</v>
      </c>
      <c r="BG351" s="147">
        <f t="shared" si="59"/>
        <v>0</v>
      </c>
      <c r="BH351" s="147">
        <f t="shared" si="60"/>
        <v>0</v>
      </c>
      <c r="BI351" s="147">
        <f t="shared" si="61"/>
        <v>0</v>
      </c>
      <c r="BJ351" s="16" t="s">
        <v>116</v>
      </c>
      <c r="BK351" s="148">
        <f t="shared" si="62"/>
        <v>0</v>
      </c>
      <c r="BL351" s="16" t="s">
        <v>115</v>
      </c>
      <c r="BM351" s="146" t="s">
        <v>883</v>
      </c>
    </row>
    <row r="352" spans="1:65" s="2" customFormat="1" ht="14.45" customHeight="1">
      <c r="A352" s="28"/>
      <c r="B352" s="135"/>
      <c r="C352" s="149" t="s">
        <v>884</v>
      </c>
      <c r="D352" s="149" t="s">
        <v>231</v>
      </c>
      <c r="E352" s="150" t="s">
        <v>885</v>
      </c>
      <c r="F352" s="151" t="s">
        <v>886</v>
      </c>
      <c r="G352" s="152" t="s">
        <v>124</v>
      </c>
      <c r="H352" s="153">
        <v>1</v>
      </c>
      <c r="I352" s="153"/>
      <c r="J352" s="153"/>
      <c r="K352" s="154"/>
      <c r="L352" s="155"/>
      <c r="M352" s="156" t="s">
        <v>1</v>
      </c>
      <c r="N352" s="157" t="s">
        <v>37</v>
      </c>
      <c r="O352" s="144">
        <v>0</v>
      </c>
      <c r="P352" s="144">
        <f t="shared" si="54"/>
        <v>0</v>
      </c>
      <c r="Q352" s="144">
        <v>0.3</v>
      </c>
      <c r="R352" s="144">
        <f t="shared" si="55"/>
        <v>0.3</v>
      </c>
      <c r="S352" s="144">
        <v>0</v>
      </c>
      <c r="T352" s="145">
        <f t="shared" si="56"/>
        <v>0</v>
      </c>
      <c r="U352" s="28"/>
      <c r="V352" s="28"/>
      <c r="W352" s="28"/>
      <c r="X352" s="28"/>
      <c r="Y352" s="28"/>
      <c r="Z352" s="28"/>
      <c r="AA352" s="28"/>
      <c r="AB352" s="28"/>
      <c r="AC352" s="28"/>
      <c r="AD352" s="28"/>
      <c r="AE352" s="28"/>
      <c r="AR352" s="146" t="s">
        <v>141</v>
      </c>
      <c r="AT352" s="146" t="s">
        <v>231</v>
      </c>
      <c r="AU352" s="146" t="s">
        <v>116</v>
      </c>
      <c r="AY352" s="16" t="s">
        <v>108</v>
      </c>
      <c r="BE352" s="147">
        <f t="shared" si="57"/>
        <v>0</v>
      </c>
      <c r="BF352" s="147">
        <f t="shared" si="58"/>
        <v>0</v>
      </c>
      <c r="BG352" s="147">
        <f t="shared" si="59"/>
        <v>0</v>
      </c>
      <c r="BH352" s="147">
        <f t="shared" si="60"/>
        <v>0</v>
      </c>
      <c r="BI352" s="147">
        <f t="shared" si="61"/>
        <v>0</v>
      </c>
      <c r="BJ352" s="16" t="s">
        <v>116</v>
      </c>
      <c r="BK352" s="148">
        <f t="shared" si="62"/>
        <v>0</v>
      </c>
      <c r="BL352" s="16" t="s">
        <v>115</v>
      </c>
      <c r="BM352" s="146" t="s">
        <v>887</v>
      </c>
    </row>
    <row r="353" spans="1:65" s="2" customFormat="1" ht="14.45" customHeight="1">
      <c r="A353" s="28"/>
      <c r="B353" s="135"/>
      <c r="C353" s="149" t="s">
        <v>888</v>
      </c>
      <c r="D353" s="149" t="s">
        <v>231</v>
      </c>
      <c r="E353" s="150" t="s">
        <v>889</v>
      </c>
      <c r="F353" s="151" t="s">
        <v>890</v>
      </c>
      <c r="G353" s="152" t="s">
        <v>124</v>
      </c>
      <c r="H353" s="153">
        <v>16</v>
      </c>
      <c r="I353" s="153"/>
      <c r="J353" s="153"/>
      <c r="K353" s="154"/>
      <c r="L353" s="155"/>
      <c r="M353" s="156" t="s">
        <v>1</v>
      </c>
      <c r="N353" s="157" t="s">
        <v>37</v>
      </c>
      <c r="O353" s="144">
        <v>0</v>
      </c>
      <c r="P353" s="144">
        <f t="shared" si="54"/>
        <v>0</v>
      </c>
      <c r="Q353" s="144">
        <v>0.25</v>
      </c>
      <c r="R353" s="144">
        <f t="shared" si="55"/>
        <v>4</v>
      </c>
      <c r="S353" s="144">
        <v>0</v>
      </c>
      <c r="T353" s="145">
        <f t="shared" si="56"/>
        <v>0</v>
      </c>
      <c r="U353" s="28"/>
      <c r="V353" s="28"/>
      <c r="W353" s="28"/>
      <c r="X353" s="28"/>
      <c r="Y353" s="28"/>
      <c r="Z353" s="28"/>
      <c r="AA353" s="28"/>
      <c r="AB353" s="28"/>
      <c r="AC353" s="28"/>
      <c r="AD353" s="28"/>
      <c r="AE353" s="28"/>
      <c r="AR353" s="146" t="s">
        <v>141</v>
      </c>
      <c r="AT353" s="146" t="s">
        <v>231</v>
      </c>
      <c r="AU353" s="146" t="s">
        <v>116</v>
      </c>
      <c r="AY353" s="16" t="s">
        <v>108</v>
      </c>
      <c r="BE353" s="147">
        <f t="shared" si="57"/>
        <v>0</v>
      </c>
      <c r="BF353" s="147">
        <f t="shared" si="58"/>
        <v>0</v>
      </c>
      <c r="BG353" s="147">
        <f t="shared" si="59"/>
        <v>0</v>
      </c>
      <c r="BH353" s="147">
        <f t="shared" si="60"/>
        <v>0</v>
      </c>
      <c r="BI353" s="147">
        <f t="shared" si="61"/>
        <v>0</v>
      </c>
      <c r="BJ353" s="16" t="s">
        <v>116</v>
      </c>
      <c r="BK353" s="148">
        <f t="shared" si="62"/>
        <v>0</v>
      </c>
      <c r="BL353" s="16" t="s">
        <v>115</v>
      </c>
      <c r="BM353" s="146" t="s">
        <v>891</v>
      </c>
    </row>
    <row r="354" spans="1:65" s="2" customFormat="1" ht="14.45" customHeight="1">
      <c r="A354" s="28"/>
      <c r="B354" s="135"/>
      <c r="C354" s="149" t="s">
        <v>892</v>
      </c>
      <c r="D354" s="149" t="s">
        <v>231</v>
      </c>
      <c r="E354" s="150" t="s">
        <v>893</v>
      </c>
      <c r="F354" s="151" t="s">
        <v>894</v>
      </c>
      <c r="G354" s="152" t="s">
        <v>124</v>
      </c>
      <c r="H354" s="153">
        <v>3</v>
      </c>
      <c r="I354" s="153"/>
      <c r="J354" s="153"/>
      <c r="K354" s="154"/>
      <c r="L354" s="155"/>
      <c r="M354" s="156" t="s">
        <v>1</v>
      </c>
      <c r="N354" s="157" t="s">
        <v>37</v>
      </c>
      <c r="O354" s="144">
        <v>0</v>
      </c>
      <c r="P354" s="144">
        <f t="shared" si="54"/>
        <v>0</v>
      </c>
      <c r="Q354" s="144">
        <v>0.25</v>
      </c>
      <c r="R354" s="144">
        <f t="shared" si="55"/>
        <v>0.75</v>
      </c>
      <c r="S354" s="144">
        <v>0</v>
      </c>
      <c r="T354" s="145">
        <f t="shared" si="56"/>
        <v>0</v>
      </c>
      <c r="U354" s="28"/>
      <c r="V354" s="28"/>
      <c r="W354" s="28"/>
      <c r="X354" s="28"/>
      <c r="Y354" s="28"/>
      <c r="Z354" s="28"/>
      <c r="AA354" s="28"/>
      <c r="AB354" s="28"/>
      <c r="AC354" s="28"/>
      <c r="AD354" s="28"/>
      <c r="AE354" s="28"/>
      <c r="AR354" s="146" t="s">
        <v>141</v>
      </c>
      <c r="AT354" s="146" t="s">
        <v>231</v>
      </c>
      <c r="AU354" s="146" t="s">
        <v>116</v>
      </c>
      <c r="AY354" s="16" t="s">
        <v>108</v>
      </c>
      <c r="BE354" s="147">
        <f t="shared" si="57"/>
        <v>0</v>
      </c>
      <c r="BF354" s="147">
        <f t="shared" si="58"/>
        <v>0</v>
      </c>
      <c r="BG354" s="147">
        <f t="shared" si="59"/>
        <v>0</v>
      </c>
      <c r="BH354" s="147">
        <f t="shared" si="60"/>
        <v>0</v>
      </c>
      <c r="BI354" s="147">
        <f t="shared" si="61"/>
        <v>0</v>
      </c>
      <c r="BJ354" s="16" t="s">
        <v>116</v>
      </c>
      <c r="BK354" s="148">
        <f t="shared" si="62"/>
        <v>0</v>
      </c>
      <c r="BL354" s="16" t="s">
        <v>115</v>
      </c>
      <c r="BM354" s="146" t="s">
        <v>895</v>
      </c>
    </row>
    <row r="355" spans="1:65" s="2" customFormat="1" ht="14.45" customHeight="1">
      <c r="A355" s="28"/>
      <c r="B355" s="135"/>
      <c r="C355" s="149" t="s">
        <v>896</v>
      </c>
      <c r="D355" s="149" t="s">
        <v>231</v>
      </c>
      <c r="E355" s="150" t="s">
        <v>897</v>
      </c>
      <c r="F355" s="151" t="s">
        <v>898</v>
      </c>
      <c r="G355" s="152" t="s">
        <v>124</v>
      </c>
      <c r="H355" s="153">
        <v>5</v>
      </c>
      <c r="I355" s="153"/>
      <c r="J355" s="153"/>
      <c r="K355" s="154"/>
      <c r="L355" s="155"/>
      <c r="M355" s="156" t="s">
        <v>1</v>
      </c>
      <c r="N355" s="157" t="s">
        <v>37</v>
      </c>
      <c r="O355" s="144">
        <v>0</v>
      </c>
      <c r="P355" s="144">
        <f t="shared" si="54"/>
        <v>0</v>
      </c>
      <c r="Q355" s="144">
        <v>0.25</v>
      </c>
      <c r="R355" s="144">
        <f t="shared" si="55"/>
        <v>1.25</v>
      </c>
      <c r="S355" s="144">
        <v>0</v>
      </c>
      <c r="T355" s="145">
        <f t="shared" si="56"/>
        <v>0</v>
      </c>
      <c r="U355" s="28"/>
      <c r="V355" s="28"/>
      <c r="W355" s="28"/>
      <c r="X355" s="28"/>
      <c r="Y355" s="28"/>
      <c r="Z355" s="28"/>
      <c r="AA355" s="28"/>
      <c r="AB355" s="28"/>
      <c r="AC355" s="28"/>
      <c r="AD355" s="28"/>
      <c r="AE355" s="28"/>
      <c r="AR355" s="146" t="s">
        <v>141</v>
      </c>
      <c r="AT355" s="146" t="s">
        <v>231</v>
      </c>
      <c r="AU355" s="146" t="s">
        <v>116</v>
      </c>
      <c r="AY355" s="16" t="s">
        <v>108</v>
      </c>
      <c r="BE355" s="147">
        <f t="shared" si="57"/>
        <v>0</v>
      </c>
      <c r="BF355" s="147">
        <f t="shared" si="58"/>
        <v>0</v>
      </c>
      <c r="BG355" s="147">
        <f t="shared" si="59"/>
        <v>0</v>
      </c>
      <c r="BH355" s="147">
        <f t="shared" si="60"/>
        <v>0</v>
      </c>
      <c r="BI355" s="147">
        <f t="shared" si="61"/>
        <v>0</v>
      </c>
      <c r="BJ355" s="16" t="s">
        <v>116</v>
      </c>
      <c r="BK355" s="148">
        <f t="shared" si="62"/>
        <v>0</v>
      </c>
      <c r="BL355" s="16" t="s">
        <v>115</v>
      </c>
      <c r="BM355" s="146" t="s">
        <v>899</v>
      </c>
    </row>
    <row r="356" spans="1:65" s="12" customFormat="1" ht="22.9" customHeight="1">
      <c r="B356" s="123"/>
      <c r="D356" s="124" t="s">
        <v>70</v>
      </c>
      <c r="E356" s="133" t="s">
        <v>546</v>
      </c>
      <c r="F356" s="133" t="s">
        <v>900</v>
      </c>
      <c r="J356" s="134"/>
      <c r="L356" s="123"/>
      <c r="M356" s="127"/>
      <c r="N356" s="128"/>
      <c r="O356" s="128"/>
      <c r="P356" s="129">
        <f>SUM(P357:P377)</f>
        <v>1428.745602</v>
      </c>
      <c r="Q356" s="128"/>
      <c r="R356" s="129">
        <f>SUM(R357:R377)</f>
        <v>0</v>
      </c>
      <c r="S356" s="128"/>
      <c r="T356" s="130">
        <f>SUM(T357:T377)</f>
        <v>0</v>
      </c>
      <c r="AR356" s="124" t="s">
        <v>79</v>
      </c>
      <c r="AT356" s="131" t="s">
        <v>70</v>
      </c>
      <c r="AU356" s="131" t="s">
        <v>79</v>
      </c>
      <c r="AY356" s="124" t="s">
        <v>108</v>
      </c>
      <c r="BK356" s="132">
        <f>SUM(BK357:BK377)</f>
        <v>0</v>
      </c>
    </row>
    <row r="357" spans="1:65" s="2" customFormat="1" ht="24.2" customHeight="1">
      <c r="A357" s="28"/>
      <c r="B357" s="135"/>
      <c r="C357" s="136" t="s">
        <v>901</v>
      </c>
      <c r="D357" s="136" t="s">
        <v>111</v>
      </c>
      <c r="E357" s="137" t="s">
        <v>902</v>
      </c>
      <c r="F357" s="138" t="s">
        <v>903</v>
      </c>
      <c r="G357" s="139" t="s">
        <v>114</v>
      </c>
      <c r="H357" s="140">
        <v>677.5</v>
      </c>
      <c r="I357" s="140"/>
      <c r="J357" s="140"/>
      <c r="K357" s="141"/>
      <c r="L357" s="29"/>
      <c r="M357" s="142" t="s">
        <v>1</v>
      </c>
      <c r="N357" s="143" t="s">
        <v>37</v>
      </c>
      <c r="O357" s="144">
        <v>2.5999999999999999E-2</v>
      </c>
      <c r="P357" s="144">
        <f t="shared" ref="P357:P377" si="63">O357*H357</f>
        <v>17.614999999999998</v>
      </c>
      <c r="Q357" s="144">
        <v>0</v>
      </c>
      <c r="R357" s="144">
        <f t="shared" ref="R357:R377" si="64">Q357*H357</f>
        <v>0</v>
      </c>
      <c r="S357" s="144">
        <v>0</v>
      </c>
      <c r="T357" s="145">
        <f t="shared" ref="T357:T377" si="65">S357*H357</f>
        <v>0</v>
      </c>
      <c r="U357" s="28"/>
      <c r="V357" s="28"/>
      <c r="W357" s="28"/>
      <c r="X357" s="28"/>
      <c r="Y357" s="28"/>
      <c r="Z357" s="28"/>
      <c r="AA357" s="28"/>
      <c r="AB357" s="28"/>
      <c r="AC357" s="28"/>
      <c r="AD357" s="28"/>
      <c r="AE357" s="28"/>
      <c r="AR357" s="146" t="s">
        <v>115</v>
      </c>
      <c r="AT357" s="146" t="s">
        <v>111</v>
      </c>
      <c r="AU357" s="146" t="s">
        <v>116</v>
      </c>
      <c r="AY357" s="16" t="s">
        <v>108</v>
      </c>
      <c r="BE357" s="147">
        <f t="shared" ref="BE357:BE377" si="66">IF(N357="základná",J357,0)</f>
        <v>0</v>
      </c>
      <c r="BF357" s="147">
        <f t="shared" ref="BF357:BF377" si="67">IF(N357="znížená",J357,0)</f>
        <v>0</v>
      </c>
      <c r="BG357" s="147">
        <f t="shared" ref="BG357:BG377" si="68">IF(N357="zákl. prenesená",J357,0)</f>
        <v>0</v>
      </c>
      <c r="BH357" s="147">
        <f t="shared" ref="BH357:BH377" si="69">IF(N357="zníž. prenesená",J357,0)</f>
        <v>0</v>
      </c>
      <c r="BI357" s="147">
        <f t="shared" ref="BI357:BI377" si="70">IF(N357="nulová",J357,0)</f>
        <v>0</v>
      </c>
      <c r="BJ357" s="16" t="s">
        <v>116</v>
      </c>
      <c r="BK357" s="148">
        <f t="shared" ref="BK357:BK377" si="71">ROUND(I357*H357,3)</f>
        <v>0</v>
      </c>
      <c r="BL357" s="16" t="s">
        <v>115</v>
      </c>
      <c r="BM357" s="146" t="s">
        <v>904</v>
      </c>
    </row>
    <row r="358" spans="1:65" s="2" customFormat="1" ht="24.2" customHeight="1">
      <c r="A358" s="28"/>
      <c r="B358" s="135"/>
      <c r="C358" s="136" t="s">
        <v>905</v>
      </c>
      <c r="D358" s="136" t="s">
        <v>111</v>
      </c>
      <c r="E358" s="137" t="s">
        <v>906</v>
      </c>
      <c r="F358" s="138" t="s">
        <v>907</v>
      </c>
      <c r="G358" s="139" t="s">
        <v>114</v>
      </c>
      <c r="H358" s="140">
        <v>2710</v>
      </c>
      <c r="I358" s="140"/>
      <c r="J358" s="140"/>
      <c r="K358" s="141"/>
      <c r="L358" s="29"/>
      <c r="M358" s="142" t="s">
        <v>1</v>
      </c>
      <c r="N358" s="143" t="s">
        <v>37</v>
      </c>
      <c r="O358" s="144">
        <v>5.0000000000000001E-3</v>
      </c>
      <c r="P358" s="144">
        <f t="shared" si="63"/>
        <v>13.55</v>
      </c>
      <c r="Q358" s="144">
        <v>0</v>
      </c>
      <c r="R358" s="144">
        <f t="shared" si="64"/>
        <v>0</v>
      </c>
      <c r="S358" s="144">
        <v>0</v>
      </c>
      <c r="T358" s="145">
        <f t="shared" si="65"/>
        <v>0</v>
      </c>
      <c r="U358" s="28"/>
      <c r="V358" s="28"/>
      <c r="W358" s="28"/>
      <c r="X358" s="28"/>
      <c r="Y358" s="28"/>
      <c r="Z358" s="28"/>
      <c r="AA358" s="28"/>
      <c r="AB358" s="28"/>
      <c r="AC358" s="28"/>
      <c r="AD358" s="28"/>
      <c r="AE358" s="28"/>
      <c r="AR358" s="146" t="s">
        <v>115</v>
      </c>
      <c r="AT358" s="146" t="s">
        <v>111</v>
      </c>
      <c r="AU358" s="146" t="s">
        <v>116</v>
      </c>
      <c r="AY358" s="16" t="s">
        <v>108</v>
      </c>
      <c r="BE358" s="147">
        <f t="shared" si="66"/>
        <v>0</v>
      </c>
      <c r="BF358" s="147">
        <f t="shared" si="67"/>
        <v>0</v>
      </c>
      <c r="BG358" s="147">
        <f t="shared" si="68"/>
        <v>0</v>
      </c>
      <c r="BH358" s="147">
        <f t="shared" si="69"/>
        <v>0</v>
      </c>
      <c r="BI358" s="147">
        <f t="shared" si="70"/>
        <v>0</v>
      </c>
      <c r="BJ358" s="16" t="s">
        <v>116</v>
      </c>
      <c r="BK358" s="148">
        <f t="shared" si="71"/>
        <v>0</v>
      </c>
      <c r="BL358" s="16" t="s">
        <v>115</v>
      </c>
      <c r="BM358" s="146" t="s">
        <v>908</v>
      </c>
    </row>
    <row r="359" spans="1:65" s="2" customFormat="1" ht="24.2" customHeight="1">
      <c r="A359" s="28"/>
      <c r="B359" s="135"/>
      <c r="C359" s="136" t="s">
        <v>909</v>
      </c>
      <c r="D359" s="136" t="s">
        <v>111</v>
      </c>
      <c r="E359" s="137" t="s">
        <v>910</v>
      </c>
      <c r="F359" s="138" t="s">
        <v>911</v>
      </c>
      <c r="G359" s="139" t="s">
        <v>124</v>
      </c>
      <c r="H359" s="140">
        <v>92</v>
      </c>
      <c r="I359" s="140"/>
      <c r="J359" s="140"/>
      <c r="K359" s="141"/>
      <c r="L359" s="29"/>
      <c r="M359" s="142" t="s">
        <v>1</v>
      </c>
      <c r="N359" s="143" t="s">
        <v>37</v>
      </c>
      <c r="O359" s="144">
        <v>4.4999999999999998E-2</v>
      </c>
      <c r="P359" s="144">
        <f t="shared" si="63"/>
        <v>4.1399999999999997</v>
      </c>
      <c r="Q359" s="144">
        <v>0</v>
      </c>
      <c r="R359" s="144">
        <f t="shared" si="64"/>
        <v>0</v>
      </c>
      <c r="S359" s="144">
        <v>0</v>
      </c>
      <c r="T359" s="145">
        <f t="shared" si="65"/>
        <v>0</v>
      </c>
      <c r="U359" s="28"/>
      <c r="V359" s="28"/>
      <c r="W359" s="28"/>
      <c r="X359" s="28"/>
      <c r="Y359" s="28"/>
      <c r="Z359" s="28"/>
      <c r="AA359" s="28"/>
      <c r="AB359" s="28"/>
      <c r="AC359" s="28"/>
      <c r="AD359" s="28"/>
      <c r="AE359" s="28"/>
      <c r="AR359" s="146" t="s">
        <v>115</v>
      </c>
      <c r="AT359" s="146" t="s">
        <v>111</v>
      </c>
      <c r="AU359" s="146" t="s">
        <v>116</v>
      </c>
      <c r="AY359" s="16" t="s">
        <v>108</v>
      </c>
      <c r="BE359" s="147">
        <f t="shared" si="66"/>
        <v>0</v>
      </c>
      <c r="BF359" s="147">
        <f t="shared" si="67"/>
        <v>0</v>
      </c>
      <c r="BG359" s="147">
        <f t="shared" si="68"/>
        <v>0</v>
      </c>
      <c r="BH359" s="147">
        <f t="shared" si="69"/>
        <v>0</v>
      </c>
      <c r="BI359" s="147">
        <f t="shared" si="70"/>
        <v>0</v>
      </c>
      <c r="BJ359" s="16" t="s">
        <v>116</v>
      </c>
      <c r="BK359" s="148">
        <f t="shared" si="71"/>
        <v>0</v>
      </c>
      <c r="BL359" s="16" t="s">
        <v>115</v>
      </c>
      <c r="BM359" s="146" t="s">
        <v>912</v>
      </c>
    </row>
    <row r="360" spans="1:65" s="2" customFormat="1" ht="24.2" customHeight="1">
      <c r="A360" s="28"/>
      <c r="B360" s="135"/>
      <c r="C360" s="136" t="s">
        <v>913</v>
      </c>
      <c r="D360" s="136" t="s">
        <v>111</v>
      </c>
      <c r="E360" s="137" t="s">
        <v>914</v>
      </c>
      <c r="F360" s="138" t="s">
        <v>915</v>
      </c>
      <c r="G360" s="139" t="s">
        <v>124</v>
      </c>
      <c r="H360" s="140">
        <v>40</v>
      </c>
      <c r="I360" s="140"/>
      <c r="J360" s="140"/>
      <c r="K360" s="141"/>
      <c r="L360" s="29"/>
      <c r="M360" s="142" t="s">
        <v>1</v>
      </c>
      <c r="N360" s="143" t="s">
        <v>37</v>
      </c>
      <c r="O360" s="144">
        <v>0.16900000000000001</v>
      </c>
      <c r="P360" s="144">
        <f t="shared" si="63"/>
        <v>6.7600000000000007</v>
      </c>
      <c r="Q360" s="144">
        <v>0</v>
      </c>
      <c r="R360" s="144">
        <f t="shared" si="64"/>
        <v>0</v>
      </c>
      <c r="S360" s="144">
        <v>0</v>
      </c>
      <c r="T360" s="145">
        <f t="shared" si="65"/>
        <v>0</v>
      </c>
      <c r="U360" s="28"/>
      <c r="V360" s="28"/>
      <c r="W360" s="28"/>
      <c r="X360" s="28"/>
      <c r="Y360" s="28"/>
      <c r="Z360" s="28"/>
      <c r="AA360" s="28"/>
      <c r="AB360" s="28"/>
      <c r="AC360" s="28"/>
      <c r="AD360" s="28"/>
      <c r="AE360" s="28"/>
      <c r="AR360" s="146" t="s">
        <v>115</v>
      </c>
      <c r="AT360" s="146" t="s">
        <v>111</v>
      </c>
      <c r="AU360" s="146" t="s">
        <v>116</v>
      </c>
      <c r="AY360" s="16" t="s">
        <v>108</v>
      </c>
      <c r="BE360" s="147">
        <f t="shared" si="66"/>
        <v>0</v>
      </c>
      <c r="BF360" s="147">
        <f t="shared" si="67"/>
        <v>0</v>
      </c>
      <c r="BG360" s="147">
        <f t="shared" si="68"/>
        <v>0</v>
      </c>
      <c r="BH360" s="147">
        <f t="shared" si="69"/>
        <v>0</v>
      </c>
      <c r="BI360" s="147">
        <f t="shared" si="70"/>
        <v>0</v>
      </c>
      <c r="BJ360" s="16" t="s">
        <v>116</v>
      </c>
      <c r="BK360" s="148">
        <f t="shared" si="71"/>
        <v>0</v>
      </c>
      <c r="BL360" s="16" t="s">
        <v>115</v>
      </c>
      <c r="BM360" s="146" t="s">
        <v>916</v>
      </c>
    </row>
    <row r="361" spans="1:65" s="2" customFormat="1" ht="24.2" customHeight="1">
      <c r="A361" s="28"/>
      <c r="B361" s="135"/>
      <c r="C361" s="136" t="s">
        <v>917</v>
      </c>
      <c r="D361" s="136" t="s">
        <v>111</v>
      </c>
      <c r="E361" s="137" t="s">
        <v>918</v>
      </c>
      <c r="F361" s="138" t="s">
        <v>919</v>
      </c>
      <c r="G361" s="139" t="s">
        <v>124</v>
      </c>
      <c r="H361" s="140">
        <v>7</v>
      </c>
      <c r="I361" s="140"/>
      <c r="J361" s="140"/>
      <c r="K361" s="141"/>
      <c r="L361" s="29"/>
      <c r="M361" s="142" t="s">
        <v>1</v>
      </c>
      <c r="N361" s="143" t="s">
        <v>37</v>
      </c>
      <c r="O361" s="144">
        <v>0.39500000000000002</v>
      </c>
      <c r="P361" s="144">
        <f t="shared" si="63"/>
        <v>2.7650000000000001</v>
      </c>
      <c r="Q361" s="144">
        <v>0</v>
      </c>
      <c r="R361" s="144">
        <f t="shared" si="64"/>
        <v>0</v>
      </c>
      <c r="S361" s="144">
        <v>0</v>
      </c>
      <c r="T361" s="145">
        <f t="shared" si="65"/>
        <v>0</v>
      </c>
      <c r="U361" s="28"/>
      <c r="V361" s="28"/>
      <c r="W361" s="28"/>
      <c r="X361" s="28"/>
      <c r="Y361" s="28"/>
      <c r="Z361" s="28"/>
      <c r="AA361" s="28"/>
      <c r="AB361" s="28"/>
      <c r="AC361" s="28"/>
      <c r="AD361" s="28"/>
      <c r="AE361" s="28"/>
      <c r="AR361" s="146" t="s">
        <v>115</v>
      </c>
      <c r="AT361" s="146" t="s">
        <v>111</v>
      </c>
      <c r="AU361" s="146" t="s">
        <v>116</v>
      </c>
      <c r="AY361" s="16" t="s">
        <v>108</v>
      </c>
      <c r="BE361" s="147">
        <f t="shared" si="66"/>
        <v>0</v>
      </c>
      <c r="BF361" s="147">
        <f t="shared" si="67"/>
        <v>0</v>
      </c>
      <c r="BG361" s="147">
        <f t="shared" si="68"/>
        <v>0</v>
      </c>
      <c r="BH361" s="147">
        <f t="shared" si="69"/>
        <v>0</v>
      </c>
      <c r="BI361" s="147">
        <f t="shared" si="70"/>
        <v>0</v>
      </c>
      <c r="BJ361" s="16" t="s">
        <v>116</v>
      </c>
      <c r="BK361" s="148">
        <f t="shared" si="71"/>
        <v>0</v>
      </c>
      <c r="BL361" s="16" t="s">
        <v>115</v>
      </c>
      <c r="BM361" s="146" t="s">
        <v>920</v>
      </c>
    </row>
    <row r="362" spans="1:65" s="2" customFormat="1" ht="24.2" customHeight="1">
      <c r="A362" s="28"/>
      <c r="B362" s="135"/>
      <c r="C362" s="136" t="s">
        <v>921</v>
      </c>
      <c r="D362" s="136" t="s">
        <v>111</v>
      </c>
      <c r="E362" s="137" t="s">
        <v>922</v>
      </c>
      <c r="F362" s="138" t="s">
        <v>923</v>
      </c>
      <c r="G362" s="139" t="s">
        <v>124</v>
      </c>
      <c r="H362" s="140">
        <v>3</v>
      </c>
      <c r="I362" s="140"/>
      <c r="J362" s="140"/>
      <c r="K362" s="141"/>
      <c r="L362" s="29"/>
      <c r="M362" s="142" t="s">
        <v>1</v>
      </c>
      <c r="N362" s="143" t="s">
        <v>37</v>
      </c>
      <c r="O362" s="144">
        <v>0.67100000000000004</v>
      </c>
      <c r="P362" s="144">
        <f t="shared" si="63"/>
        <v>2.0129999999999999</v>
      </c>
      <c r="Q362" s="144">
        <v>0</v>
      </c>
      <c r="R362" s="144">
        <f t="shared" si="64"/>
        <v>0</v>
      </c>
      <c r="S362" s="144">
        <v>0</v>
      </c>
      <c r="T362" s="145">
        <f t="shared" si="65"/>
        <v>0</v>
      </c>
      <c r="U362" s="28"/>
      <c r="V362" s="28"/>
      <c r="W362" s="28"/>
      <c r="X362" s="28"/>
      <c r="Y362" s="28"/>
      <c r="Z362" s="28"/>
      <c r="AA362" s="28"/>
      <c r="AB362" s="28"/>
      <c r="AC362" s="28"/>
      <c r="AD362" s="28"/>
      <c r="AE362" s="28"/>
      <c r="AR362" s="146" t="s">
        <v>115</v>
      </c>
      <c r="AT362" s="146" t="s">
        <v>111</v>
      </c>
      <c r="AU362" s="146" t="s">
        <v>116</v>
      </c>
      <c r="AY362" s="16" t="s">
        <v>108</v>
      </c>
      <c r="BE362" s="147">
        <f t="shared" si="66"/>
        <v>0</v>
      </c>
      <c r="BF362" s="147">
        <f t="shared" si="67"/>
        <v>0</v>
      </c>
      <c r="BG362" s="147">
        <f t="shared" si="68"/>
        <v>0</v>
      </c>
      <c r="BH362" s="147">
        <f t="shared" si="69"/>
        <v>0</v>
      </c>
      <c r="BI362" s="147">
        <f t="shared" si="70"/>
        <v>0</v>
      </c>
      <c r="BJ362" s="16" t="s">
        <v>116</v>
      </c>
      <c r="BK362" s="148">
        <f t="shared" si="71"/>
        <v>0</v>
      </c>
      <c r="BL362" s="16" t="s">
        <v>115</v>
      </c>
      <c r="BM362" s="146" t="s">
        <v>924</v>
      </c>
    </row>
    <row r="363" spans="1:65" s="2" customFormat="1" ht="24.2" customHeight="1">
      <c r="A363" s="28"/>
      <c r="B363" s="135"/>
      <c r="C363" s="136" t="s">
        <v>925</v>
      </c>
      <c r="D363" s="136" t="s">
        <v>111</v>
      </c>
      <c r="E363" s="137" t="s">
        <v>926</v>
      </c>
      <c r="F363" s="138" t="s">
        <v>927</v>
      </c>
      <c r="G363" s="139" t="s">
        <v>124</v>
      </c>
      <c r="H363" s="140">
        <v>92</v>
      </c>
      <c r="I363" s="140"/>
      <c r="J363" s="140"/>
      <c r="K363" s="141"/>
      <c r="L363" s="29"/>
      <c r="M363" s="142" t="s">
        <v>1</v>
      </c>
      <c r="N363" s="143" t="s">
        <v>37</v>
      </c>
      <c r="O363" s="144">
        <v>0.39800000000000002</v>
      </c>
      <c r="P363" s="144">
        <f t="shared" si="63"/>
        <v>36.616</v>
      </c>
      <c r="Q363" s="144">
        <v>0</v>
      </c>
      <c r="R363" s="144">
        <f t="shared" si="64"/>
        <v>0</v>
      </c>
      <c r="S363" s="144">
        <v>0</v>
      </c>
      <c r="T363" s="145">
        <f t="shared" si="65"/>
        <v>0</v>
      </c>
      <c r="U363" s="28"/>
      <c r="V363" s="28"/>
      <c r="W363" s="28"/>
      <c r="X363" s="28"/>
      <c r="Y363" s="28"/>
      <c r="Z363" s="28"/>
      <c r="AA363" s="28"/>
      <c r="AB363" s="28"/>
      <c r="AC363" s="28"/>
      <c r="AD363" s="28"/>
      <c r="AE363" s="28"/>
      <c r="AR363" s="146" t="s">
        <v>115</v>
      </c>
      <c r="AT363" s="146" t="s">
        <v>111</v>
      </c>
      <c r="AU363" s="146" t="s">
        <v>116</v>
      </c>
      <c r="AY363" s="16" t="s">
        <v>108</v>
      </c>
      <c r="BE363" s="147">
        <f t="shared" si="66"/>
        <v>0</v>
      </c>
      <c r="BF363" s="147">
        <f t="shared" si="67"/>
        <v>0</v>
      </c>
      <c r="BG363" s="147">
        <f t="shared" si="68"/>
        <v>0</v>
      </c>
      <c r="BH363" s="147">
        <f t="shared" si="69"/>
        <v>0</v>
      </c>
      <c r="BI363" s="147">
        <f t="shared" si="70"/>
        <v>0</v>
      </c>
      <c r="BJ363" s="16" t="s">
        <v>116</v>
      </c>
      <c r="BK363" s="148">
        <f t="shared" si="71"/>
        <v>0</v>
      </c>
      <c r="BL363" s="16" t="s">
        <v>115</v>
      </c>
      <c r="BM363" s="146" t="s">
        <v>928</v>
      </c>
    </row>
    <row r="364" spans="1:65" s="2" customFormat="1" ht="24.2" customHeight="1">
      <c r="A364" s="28"/>
      <c r="B364" s="135"/>
      <c r="C364" s="136" t="s">
        <v>929</v>
      </c>
      <c r="D364" s="136" t="s">
        <v>111</v>
      </c>
      <c r="E364" s="137" t="s">
        <v>930</v>
      </c>
      <c r="F364" s="138" t="s">
        <v>931</v>
      </c>
      <c r="G364" s="139" t="s">
        <v>124</v>
      </c>
      <c r="H364" s="140">
        <v>40</v>
      </c>
      <c r="I364" s="140"/>
      <c r="J364" s="140"/>
      <c r="K364" s="141"/>
      <c r="L364" s="29"/>
      <c r="M364" s="142" t="s">
        <v>1</v>
      </c>
      <c r="N364" s="143" t="s">
        <v>37</v>
      </c>
      <c r="O364" s="144">
        <v>0.48799999999999999</v>
      </c>
      <c r="P364" s="144">
        <f t="shared" si="63"/>
        <v>19.52</v>
      </c>
      <c r="Q364" s="144">
        <v>0</v>
      </c>
      <c r="R364" s="144">
        <f t="shared" si="64"/>
        <v>0</v>
      </c>
      <c r="S364" s="144">
        <v>0</v>
      </c>
      <c r="T364" s="145">
        <f t="shared" si="65"/>
        <v>0</v>
      </c>
      <c r="U364" s="28"/>
      <c r="V364" s="28"/>
      <c r="W364" s="28"/>
      <c r="X364" s="28"/>
      <c r="Y364" s="28"/>
      <c r="Z364" s="28"/>
      <c r="AA364" s="28"/>
      <c r="AB364" s="28"/>
      <c r="AC364" s="28"/>
      <c r="AD364" s="28"/>
      <c r="AE364" s="28"/>
      <c r="AR364" s="146" t="s">
        <v>115</v>
      </c>
      <c r="AT364" s="146" t="s">
        <v>111</v>
      </c>
      <c r="AU364" s="146" t="s">
        <v>116</v>
      </c>
      <c r="AY364" s="16" t="s">
        <v>108</v>
      </c>
      <c r="BE364" s="147">
        <f t="shared" si="66"/>
        <v>0</v>
      </c>
      <c r="BF364" s="147">
        <f t="shared" si="67"/>
        <v>0</v>
      </c>
      <c r="BG364" s="147">
        <f t="shared" si="68"/>
        <v>0</v>
      </c>
      <c r="BH364" s="147">
        <f t="shared" si="69"/>
        <v>0</v>
      </c>
      <c r="BI364" s="147">
        <f t="shared" si="70"/>
        <v>0</v>
      </c>
      <c r="BJ364" s="16" t="s">
        <v>116</v>
      </c>
      <c r="BK364" s="148">
        <f t="shared" si="71"/>
        <v>0</v>
      </c>
      <c r="BL364" s="16" t="s">
        <v>115</v>
      </c>
      <c r="BM364" s="146" t="s">
        <v>932</v>
      </c>
    </row>
    <row r="365" spans="1:65" s="2" customFormat="1" ht="24.2" customHeight="1">
      <c r="A365" s="28"/>
      <c r="B365" s="135"/>
      <c r="C365" s="136" t="s">
        <v>933</v>
      </c>
      <c r="D365" s="136" t="s">
        <v>111</v>
      </c>
      <c r="E365" s="137" t="s">
        <v>934</v>
      </c>
      <c r="F365" s="138" t="s">
        <v>935</v>
      </c>
      <c r="G365" s="139" t="s">
        <v>124</v>
      </c>
      <c r="H365" s="140">
        <v>7</v>
      </c>
      <c r="I365" s="140"/>
      <c r="J365" s="140"/>
      <c r="K365" s="141"/>
      <c r="L365" s="29"/>
      <c r="M365" s="142" t="s">
        <v>1</v>
      </c>
      <c r="N365" s="143" t="s">
        <v>37</v>
      </c>
      <c r="O365" s="144">
        <v>0.61299999999999999</v>
      </c>
      <c r="P365" s="144">
        <f t="shared" si="63"/>
        <v>4.2910000000000004</v>
      </c>
      <c r="Q365" s="144">
        <v>0</v>
      </c>
      <c r="R365" s="144">
        <f t="shared" si="64"/>
        <v>0</v>
      </c>
      <c r="S365" s="144">
        <v>0</v>
      </c>
      <c r="T365" s="145">
        <f t="shared" si="65"/>
        <v>0</v>
      </c>
      <c r="U365" s="28"/>
      <c r="V365" s="28"/>
      <c r="W365" s="28"/>
      <c r="X365" s="28"/>
      <c r="Y365" s="28"/>
      <c r="Z365" s="28"/>
      <c r="AA365" s="28"/>
      <c r="AB365" s="28"/>
      <c r="AC365" s="28"/>
      <c r="AD365" s="28"/>
      <c r="AE365" s="28"/>
      <c r="AR365" s="146" t="s">
        <v>115</v>
      </c>
      <c r="AT365" s="146" t="s">
        <v>111</v>
      </c>
      <c r="AU365" s="146" t="s">
        <v>116</v>
      </c>
      <c r="AY365" s="16" t="s">
        <v>108</v>
      </c>
      <c r="BE365" s="147">
        <f t="shared" si="66"/>
        <v>0</v>
      </c>
      <c r="BF365" s="147">
        <f t="shared" si="67"/>
        <v>0</v>
      </c>
      <c r="BG365" s="147">
        <f t="shared" si="68"/>
        <v>0</v>
      </c>
      <c r="BH365" s="147">
        <f t="shared" si="69"/>
        <v>0</v>
      </c>
      <c r="BI365" s="147">
        <f t="shared" si="70"/>
        <v>0</v>
      </c>
      <c r="BJ365" s="16" t="s">
        <v>116</v>
      </c>
      <c r="BK365" s="148">
        <f t="shared" si="71"/>
        <v>0</v>
      </c>
      <c r="BL365" s="16" t="s">
        <v>115</v>
      </c>
      <c r="BM365" s="146" t="s">
        <v>936</v>
      </c>
    </row>
    <row r="366" spans="1:65" s="2" customFormat="1" ht="24.2" customHeight="1">
      <c r="A366" s="28"/>
      <c r="B366" s="135"/>
      <c r="C366" s="136" t="s">
        <v>937</v>
      </c>
      <c r="D366" s="136" t="s">
        <v>111</v>
      </c>
      <c r="E366" s="137" t="s">
        <v>938</v>
      </c>
      <c r="F366" s="138" t="s">
        <v>939</v>
      </c>
      <c r="G366" s="139" t="s">
        <v>124</v>
      </c>
      <c r="H366" s="140">
        <v>3</v>
      </c>
      <c r="I366" s="140"/>
      <c r="J366" s="140"/>
      <c r="K366" s="141"/>
      <c r="L366" s="29"/>
      <c r="M366" s="142" t="s">
        <v>1</v>
      </c>
      <c r="N366" s="143" t="s">
        <v>37</v>
      </c>
      <c r="O366" s="144">
        <v>0.88100000000000001</v>
      </c>
      <c r="P366" s="144">
        <f t="shared" si="63"/>
        <v>2.6429999999999998</v>
      </c>
      <c r="Q366" s="144">
        <v>0</v>
      </c>
      <c r="R366" s="144">
        <f t="shared" si="64"/>
        <v>0</v>
      </c>
      <c r="S366" s="144">
        <v>0</v>
      </c>
      <c r="T366" s="145">
        <f t="shared" si="65"/>
        <v>0</v>
      </c>
      <c r="U366" s="28"/>
      <c r="V366" s="28"/>
      <c r="W366" s="28"/>
      <c r="X366" s="28"/>
      <c r="Y366" s="28"/>
      <c r="Z366" s="28"/>
      <c r="AA366" s="28"/>
      <c r="AB366" s="28"/>
      <c r="AC366" s="28"/>
      <c r="AD366" s="28"/>
      <c r="AE366" s="28"/>
      <c r="AR366" s="146" t="s">
        <v>115</v>
      </c>
      <c r="AT366" s="146" t="s">
        <v>111</v>
      </c>
      <c r="AU366" s="146" t="s">
        <v>116</v>
      </c>
      <c r="AY366" s="16" t="s">
        <v>108</v>
      </c>
      <c r="BE366" s="147">
        <f t="shared" si="66"/>
        <v>0</v>
      </c>
      <c r="BF366" s="147">
        <f t="shared" si="67"/>
        <v>0</v>
      </c>
      <c r="BG366" s="147">
        <f t="shared" si="68"/>
        <v>0</v>
      </c>
      <c r="BH366" s="147">
        <f t="shared" si="69"/>
        <v>0</v>
      </c>
      <c r="BI366" s="147">
        <f t="shared" si="70"/>
        <v>0</v>
      </c>
      <c r="BJ366" s="16" t="s">
        <v>116</v>
      </c>
      <c r="BK366" s="148">
        <f t="shared" si="71"/>
        <v>0</v>
      </c>
      <c r="BL366" s="16" t="s">
        <v>115</v>
      </c>
      <c r="BM366" s="146" t="s">
        <v>940</v>
      </c>
    </row>
    <row r="367" spans="1:65" s="2" customFormat="1" ht="24.2" customHeight="1">
      <c r="A367" s="28"/>
      <c r="B367" s="135"/>
      <c r="C367" s="136" t="s">
        <v>941</v>
      </c>
      <c r="D367" s="136" t="s">
        <v>111</v>
      </c>
      <c r="E367" s="137" t="s">
        <v>942</v>
      </c>
      <c r="F367" s="138" t="s">
        <v>943</v>
      </c>
      <c r="G367" s="139" t="s">
        <v>124</v>
      </c>
      <c r="H367" s="140">
        <v>92</v>
      </c>
      <c r="I367" s="140"/>
      <c r="J367" s="140"/>
      <c r="K367" s="141"/>
      <c r="L367" s="29"/>
      <c r="M367" s="142" t="s">
        <v>1</v>
      </c>
      <c r="N367" s="143" t="s">
        <v>37</v>
      </c>
      <c r="O367" s="144">
        <v>0.217</v>
      </c>
      <c r="P367" s="144">
        <f t="shared" si="63"/>
        <v>19.963999999999999</v>
      </c>
      <c r="Q367" s="144">
        <v>0</v>
      </c>
      <c r="R367" s="144">
        <f t="shared" si="64"/>
        <v>0</v>
      </c>
      <c r="S367" s="144">
        <v>0</v>
      </c>
      <c r="T367" s="145">
        <f t="shared" si="65"/>
        <v>0</v>
      </c>
      <c r="U367" s="28"/>
      <c r="V367" s="28"/>
      <c r="W367" s="28"/>
      <c r="X367" s="28"/>
      <c r="Y367" s="28"/>
      <c r="Z367" s="28"/>
      <c r="AA367" s="28"/>
      <c r="AB367" s="28"/>
      <c r="AC367" s="28"/>
      <c r="AD367" s="28"/>
      <c r="AE367" s="28"/>
      <c r="AR367" s="146" t="s">
        <v>115</v>
      </c>
      <c r="AT367" s="146" t="s">
        <v>111</v>
      </c>
      <c r="AU367" s="146" t="s">
        <v>116</v>
      </c>
      <c r="AY367" s="16" t="s">
        <v>108</v>
      </c>
      <c r="BE367" s="147">
        <f t="shared" si="66"/>
        <v>0</v>
      </c>
      <c r="BF367" s="147">
        <f t="shared" si="67"/>
        <v>0</v>
      </c>
      <c r="BG367" s="147">
        <f t="shared" si="68"/>
        <v>0</v>
      </c>
      <c r="BH367" s="147">
        <f t="shared" si="69"/>
        <v>0</v>
      </c>
      <c r="BI367" s="147">
        <f t="shared" si="70"/>
        <v>0</v>
      </c>
      <c r="BJ367" s="16" t="s">
        <v>116</v>
      </c>
      <c r="BK367" s="148">
        <f t="shared" si="71"/>
        <v>0</v>
      </c>
      <c r="BL367" s="16" t="s">
        <v>115</v>
      </c>
      <c r="BM367" s="146" t="s">
        <v>944</v>
      </c>
    </row>
    <row r="368" spans="1:65" s="2" customFormat="1" ht="24.2" customHeight="1">
      <c r="A368" s="28"/>
      <c r="B368" s="135"/>
      <c r="C368" s="136" t="s">
        <v>945</v>
      </c>
      <c r="D368" s="136" t="s">
        <v>111</v>
      </c>
      <c r="E368" s="137" t="s">
        <v>946</v>
      </c>
      <c r="F368" s="138" t="s">
        <v>947</v>
      </c>
      <c r="G368" s="139" t="s">
        <v>124</v>
      </c>
      <c r="H368" s="140">
        <v>40</v>
      </c>
      <c r="I368" s="140"/>
      <c r="J368" s="140"/>
      <c r="K368" s="141"/>
      <c r="L368" s="29"/>
      <c r="M368" s="142" t="s">
        <v>1</v>
      </c>
      <c r="N368" s="143" t="s">
        <v>37</v>
      </c>
      <c r="O368" s="144">
        <v>0.46800000000000003</v>
      </c>
      <c r="P368" s="144">
        <f t="shared" si="63"/>
        <v>18.720000000000002</v>
      </c>
      <c r="Q368" s="144">
        <v>0</v>
      </c>
      <c r="R368" s="144">
        <f t="shared" si="64"/>
        <v>0</v>
      </c>
      <c r="S368" s="144">
        <v>0</v>
      </c>
      <c r="T368" s="145">
        <f t="shared" si="65"/>
        <v>0</v>
      </c>
      <c r="U368" s="28"/>
      <c r="V368" s="28"/>
      <c r="W368" s="28"/>
      <c r="X368" s="28"/>
      <c r="Y368" s="28"/>
      <c r="Z368" s="28"/>
      <c r="AA368" s="28"/>
      <c r="AB368" s="28"/>
      <c r="AC368" s="28"/>
      <c r="AD368" s="28"/>
      <c r="AE368" s="28"/>
      <c r="AR368" s="146" t="s">
        <v>115</v>
      </c>
      <c r="AT368" s="146" t="s">
        <v>111</v>
      </c>
      <c r="AU368" s="146" t="s">
        <v>116</v>
      </c>
      <c r="AY368" s="16" t="s">
        <v>108</v>
      </c>
      <c r="BE368" s="147">
        <f t="shared" si="66"/>
        <v>0</v>
      </c>
      <c r="BF368" s="147">
        <f t="shared" si="67"/>
        <v>0</v>
      </c>
      <c r="BG368" s="147">
        <f t="shared" si="68"/>
        <v>0</v>
      </c>
      <c r="BH368" s="147">
        <f t="shared" si="69"/>
        <v>0</v>
      </c>
      <c r="BI368" s="147">
        <f t="shared" si="70"/>
        <v>0</v>
      </c>
      <c r="BJ368" s="16" t="s">
        <v>116</v>
      </c>
      <c r="BK368" s="148">
        <f t="shared" si="71"/>
        <v>0</v>
      </c>
      <c r="BL368" s="16" t="s">
        <v>115</v>
      </c>
      <c r="BM368" s="146" t="s">
        <v>948</v>
      </c>
    </row>
    <row r="369" spans="1:65" s="2" customFormat="1" ht="24.2" customHeight="1">
      <c r="A369" s="28"/>
      <c r="B369" s="135"/>
      <c r="C369" s="136" t="s">
        <v>949</v>
      </c>
      <c r="D369" s="136" t="s">
        <v>111</v>
      </c>
      <c r="E369" s="137" t="s">
        <v>950</v>
      </c>
      <c r="F369" s="138" t="s">
        <v>951</v>
      </c>
      <c r="G369" s="139" t="s">
        <v>124</v>
      </c>
      <c r="H369" s="140">
        <v>7</v>
      </c>
      <c r="I369" s="140"/>
      <c r="J369" s="140"/>
      <c r="K369" s="141"/>
      <c r="L369" s="29"/>
      <c r="M369" s="142" t="s">
        <v>1</v>
      </c>
      <c r="N369" s="143" t="s">
        <v>37</v>
      </c>
      <c r="O369" s="144">
        <v>0.72299999999999998</v>
      </c>
      <c r="P369" s="144">
        <f t="shared" si="63"/>
        <v>5.0609999999999999</v>
      </c>
      <c r="Q369" s="144">
        <v>0</v>
      </c>
      <c r="R369" s="144">
        <f t="shared" si="64"/>
        <v>0</v>
      </c>
      <c r="S369" s="144">
        <v>0</v>
      </c>
      <c r="T369" s="145">
        <f t="shared" si="65"/>
        <v>0</v>
      </c>
      <c r="U369" s="28"/>
      <c r="V369" s="28"/>
      <c r="W369" s="28"/>
      <c r="X369" s="28"/>
      <c r="Y369" s="28"/>
      <c r="Z369" s="28"/>
      <c r="AA369" s="28"/>
      <c r="AB369" s="28"/>
      <c r="AC369" s="28"/>
      <c r="AD369" s="28"/>
      <c r="AE369" s="28"/>
      <c r="AR369" s="146" t="s">
        <v>115</v>
      </c>
      <c r="AT369" s="146" t="s">
        <v>111</v>
      </c>
      <c r="AU369" s="146" t="s">
        <v>116</v>
      </c>
      <c r="AY369" s="16" t="s">
        <v>108</v>
      </c>
      <c r="BE369" s="147">
        <f t="shared" si="66"/>
        <v>0</v>
      </c>
      <c r="BF369" s="147">
        <f t="shared" si="67"/>
        <v>0</v>
      </c>
      <c r="BG369" s="147">
        <f t="shared" si="68"/>
        <v>0</v>
      </c>
      <c r="BH369" s="147">
        <f t="shared" si="69"/>
        <v>0</v>
      </c>
      <c r="BI369" s="147">
        <f t="shared" si="70"/>
        <v>0</v>
      </c>
      <c r="BJ369" s="16" t="s">
        <v>116</v>
      </c>
      <c r="BK369" s="148">
        <f t="shared" si="71"/>
        <v>0</v>
      </c>
      <c r="BL369" s="16" t="s">
        <v>115</v>
      </c>
      <c r="BM369" s="146" t="s">
        <v>952</v>
      </c>
    </row>
    <row r="370" spans="1:65" s="2" customFormat="1" ht="24.2" customHeight="1">
      <c r="A370" s="28"/>
      <c r="B370" s="135"/>
      <c r="C370" s="136" t="s">
        <v>953</v>
      </c>
      <c r="D370" s="136" t="s">
        <v>111</v>
      </c>
      <c r="E370" s="137" t="s">
        <v>954</v>
      </c>
      <c r="F370" s="138" t="s">
        <v>955</v>
      </c>
      <c r="G370" s="139" t="s">
        <v>124</v>
      </c>
      <c r="H370" s="140">
        <v>3</v>
      </c>
      <c r="I370" s="140"/>
      <c r="J370" s="140"/>
      <c r="K370" s="141"/>
      <c r="L370" s="29"/>
      <c r="M370" s="142" t="s">
        <v>1</v>
      </c>
      <c r="N370" s="143" t="s">
        <v>37</v>
      </c>
      <c r="O370" s="144">
        <v>0.875</v>
      </c>
      <c r="P370" s="144">
        <f t="shared" si="63"/>
        <v>2.625</v>
      </c>
      <c r="Q370" s="144">
        <v>0</v>
      </c>
      <c r="R370" s="144">
        <f t="shared" si="64"/>
        <v>0</v>
      </c>
      <c r="S370" s="144">
        <v>0</v>
      </c>
      <c r="T370" s="145">
        <f t="shared" si="65"/>
        <v>0</v>
      </c>
      <c r="U370" s="28"/>
      <c r="V370" s="54"/>
      <c r="W370" s="177"/>
      <c r="X370" s="54"/>
      <c r="Y370" s="54"/>
      <c r="Z370" s="28"/>
      <c r="AA370" s="28"/>
      <c r="AB370" s="28"/>
      <c r="AC370" s="28"/>
      <c r="AD370" s="28"/>
      <c r="AE370" s="28"/>
      <c r="AR370" s="146" t="s">
        <v>115</v>
      </c>
      <c r="AT370" s="146" t="s">
        <v>111</v>
      </c>
      <c r="AU370" s="146" t="s">
        <v>116</v>
      </c>
      <c r="AY370" s="16" t="s">
        <v>108</v>
      </c>
      <c r="BE370" s="147">
        <f t="shared" si="66"/>
        <v>0</v>
      </c>
      <c r="BF370" s="147">
        <f t="shared" si="67"/>
        <v>0</v>
      </c>
      <c r="BG370" s="147">
        <f t="shared" si="68"/>
        <v>0</v>
      </c>
      <c r="BH370" s="147">
        <f t="shared" si="69"/>
        <v>0</v>
      </c>
      <c r="BI370" s="147">
        <f t="shared" si="70"/>
        <v>0</v>
      </c>
      <c r="BJ370" s="16" t="s">
        <v>116</v>
      </c>
      <c r="BK370" s="148">
        <f t="shared" si="71"/>
        <v>0</v>
      </c>
      <c r="BL370" s="16" t="s">
        <v>115</v>
      </c>
      <c r="BM370" s="146" t="s">
        <v>956</v>
      </c>
    </row>
    <row r="371" spans="1:65" s="2" customFormat="1" ht="24.2" customHeight="1">
      <c r="A371" s="28"/>
      <c r="B371" s="135"/>
      <c r="C371" s="136" t="s">
        <v>957</v>
      </c>
      <c r="D371" s="136" t="s">
        <v>111</v>
      </c>
      <c r="E371" s="137" t="s">
        <v>958</v>
      </c>
      <c r="F371" s="138" t="s">
        <v>959</v>
      </c>
      <c r="G371" s="139" t="s">
        <v>124</v>
      </c>
      <c r="H371" s="140">
        <v>368</v>
      </c>
      <c r="I371" s="140"/>
      <c r="J371" s="140"/>
      <c r="K371" s="141"/>
      <c r="L371" s="29"/>
      <c r="M371" s="142" t="s">
        <v>1</v>
      </c>
      <c r="N371" s="143" t="s">
        <v>37</v>
      </c>
      <c r="O371" s="144">
        <v>4.0000000000000001E-3</v>
      </c>
      <c r="P371" s="144">
        <f t="shared" si="63"/>
        <v>1.472</v>
      </c>
      <c r="Q371" s="144">
        <v>0</v>
      </c>
      <c r="R371" s="144">
        <f t="shared" si="64"/>
        <v>0</v>
      </c>
      <c r="S371" s="144">
        <v>0</v>
      </c>
      <c r="T371" s="145">
        <f t="shared" si="65"/>
        <v>0</v>
      </c>
      <c r="U371" s="28"/>
      <c r="V371" s="54"/>
      <c r="W371" s="177"/>
      <c r="X371" s="54"/>
      <c r="Y371" s="54"/>
      <c r="Z371" s="28"/>
      <c r="AA371" s="28"/>
      <c r="AB371" s="28"/>
      <c r="AC371" s="28"/>
      <c r="AD371" s="28"/>
      <c r="AE371" s="28"/>
      <c r="AR371" s="146" t="s">
        <v>115</v>
      </c>
      <c r="AT371" s="146" t="s">
        <v>111</v>
      </c>
      <c r="AU371" s="146" t="s">
        <v>116</v>
      </c>
      <c r="AY371" s="16" t="s">
        <v>108</v>
      </c>
      <c r="BE371" s="147">
        <f t="shared" si="66"/>
        <v>0</v>
      </c>
      <c r="BF371" s="147">
        <f t="shared" si="67"/>
        <v>0</v>
      </c>
      <c r="BG371" s="147">
        <f t="shared" si="68"/>
        <v>0</v>
      </c>
      <c r="BH371" s="147">
        <f t="shared" si="69"/>
        <v>0</v>
      </c>
      <c r="BI371" s="147">
        <f t="shared" si="70"/>
        <v>0</v>
      </c>
      <c r="BJ371" s="16" t="s">
        <v>116</v>
      </c>
      <c r="BK371" s="148">
        <f t="shared" si="71"/>
        <v>0</v>
      </c>
      <c r="BL371" s="16" t="s">
        <v>115</v>
      </c>
      <c r="BM371" s="146" t="s">
        <v>960</v>
      </c>
    </row>
    <row r="372" spans="1:65" s="2" customFormat="1" ht="24.2" customHeight="1">
      <c r="A372" s="28"/>
      <c r="B372" s="135"/>
      <c r="C372" s="136" t="s">
        <v>961</v>
      </c>
      <c r="D372" s="136" t="s">
        <v>111</v>
      </c>
      <c r="E372" s="137" t="s">
        <v>962</v>
      </c>
      <c r="F372" s="138" t="s">
        <v>963</v>
      </c>
      <c r="G372" s="139" t="s">
        <v>124</v>
      </c>
      <c r="H372" s="140">
        <v>160</v>
      </c>
      <c r="I372" s="140"/>
      <c r="J372" s="140"/>
      <c r="K372" s="141"/>
      <c r="L372" s="29"/>
      <c r="M372" s="142" t="s">
        <v>1</v>
      </c>
      <c r="N372" s="143" t="s">
        <v>37</v>
      </c>
      <c r="O372" s="144">
        <v>8.9999999999999993E-3</v>
      </c>
      <c r="P372" s="144">
        <f t="shared" si="63"/>
        <v>1.44</v>
      </c>
      <c r="Q372" s="144">
        <v>0</v>
      </c>
      <c r="R372" s="144">
        <f t="shared" si="64"/>
        <v>0</v>
      </c>
      <c r="S372" s="144">
        <v>0</v>
      </c>
      <c r="T372" s="145">
        <f t="shared" si="65"/>
        <v>0</v>
      </c>
      <c r="U372" s="28"/>
      <c r="V372" s="54"/>
      <c r="W372" s="177"/>
      <c r="X372" s="54"/>
      <c r="Y372" s="54"/>
      <c r="Z372" s="28"/>
      <c r="AA372" s="28"/>
      <c r="AB372" s="28"/>
      <c r="AC372" s="28"/>
      <c r="AD372" s="28"/>
      <c r="AE372" s="28"/>
      <c r="AR372" s="146" t="s">
        <v>115</v>
      </c>
      <c r="AT372" s="146" t="s">
        <v>111</v>
      </c>
      <c r="AU372" s="146" t="s">
        <v>116</v>
      </c>
      <c r="AY372" s="16" t="s">
        <v>108</v>
      </c>
      <c r="BE372" s="147">
        <f t="shared" si="66"/>
        <v>0</v>
      </c>
      <c r="BF372" s="147">
        <f t="shared" si="67"/>
        <v>0</v>
      </c>
      <c r="BG372" s="147">
        <f t="shared" si="68"/>
        <v>0</v>
      </c>
      <c r="BH372" s="147">
        <f t="shared" si="69"/>
        <v>0</v>
      </c>
      <c r="BI372" s="147">
        <f t="shared" si="70"/>
        <v>0</v>
      </c>
      <c r="BJ372" s="16" t="s">
        <v>116</v>
      </c>
      <c r="BK372" s="148">
        <f t="shared" si="71"/>
        <v>0</v>
      </c>
      <c r="BL372" s="16" t="s">
        <v>115</v>
      </c>
      <c r="BM372" s="146" t="s">
        <v>964</v>
      </c>
    </row>
    <row r="373" spans="1:65" s="2" customFormat="1" ht="24.2" customHeight="1">
      <c r="A373" s="28"/>
      <c r="B373" s="135"/>
      <c r="C373" s="136" t="s">
        <v>965</v>
      </c>
      <c r="D373" s="136" t="s">
        <v>111</v>
      </c>
      <c r="E373" s="137" t="s">
        <v>966</v>
      </c>
      <c r="F373" s="138" t="s">
        <v>967</v>
      </c>
      <c r="G373" s="139" t="s">
        <v>124</v>
      </c>
      <c r="H373" s="140">
        <v>28</v>
      </c>
      <c r="I373" s="140"/>
      <c r="J373" s="140"/>
      <c r="K373" s="141"/>
      <c r="L373" s="29"/>
      <c r="M373" s="142" t="s">
        <v>1</v>
      </c>
      <c r="N373" s="143" t="s">
        <v>37</v>
      </c>
      <c r="O373" s="144">
        <v>1.4999999999999999E-2</v>
      </c>
      <c r="P373" s="144">
        <f t="shared" si="63"/>
        <v>0.42</v>
      </c>
      <c r="Q373" s="144">
        <v>0</v>
      </c>
      <c r="R373" s="144">
        <f t="shared" si="64"/>
        <v>0</v>
      </c>
      <c r="S373" s="144">
        <v>0</v>
      </c>
      <c r="T373" s="145">
        <f t="shared" si="65"/>
        <v>0</v>
      </c>
      <c r="U373" s="28"/>
      <c r="V373" s="54"/>
      <c r="W373" s="177"/>
      <c r="X373" s="54"/>
      <c r="Y373" s="54"/>
      <c r="Z373" s="28"/>
      <c r="AA373" s="28"/>
      <c r="AB373" s="28"/>
      <c r="AC373" s="28"/>
      <c r="AD373" s="28"/>
      <c r="AE373" s="28"/>
      <c r="AR373" s="146" t="s">
        <v>115</v>
      </c>
      <c r="AT373" s="146" t="s">
        <v>111</v>
      </c>
      <c r="AU373" s="146" t="s">
        <v>116</v>
      </c>
      <c r="AY373" s="16" t="s">
        <v>108</v>
      </c>
      <c r="BE373" s="147">
        <f t="shared" si="66"/>
        <v>0</v>
      </c>
      <c r="BF373" s="147">
        <f t="shared" si="67"/>
        <v>0</v>
      </c>
      <c r="BG373" s="147">
        <f t="shared" si="68"/>
        <v>0</v>
      </c>
      <c r="BH373" s="147">
        <f t="shared" si="69"/>
        <v>0</v>
      </c>
      <c r="BI373" s="147">
        <f t="shared" si="70"/>
        <v>0</v>
      </c>
      <c r="BJ373" s="16" t="s">
        <v>116</v>
      </c>
      <c r="BK373" s="148">
        <f t="shared" si="71"/>
        <v>0</v>
      </c>
      <c r="BL373" s="16" t="s">
        <v>115</v>
      </c>
      <c r="BM373" s="146" t="s">
        <v>968</v>
      </c>
    </row>
    <row r="374" spans="1:65" s="2" customFormat="1" ht="24.2" customHeight="1">
      <c r="A374" s="28"/>
      <c r="B374" s="135"/>
      <c r="C374" s="136" t="s">
        <v>969</v>
      </c>
      <c r="D374" s="136" t="s">
        <v>111</v>
      </c>
      <c r="E374" s="137" t="s">
        <v>970</v>
      </c>
      <c r="F374" s="138" t="s">
        <v>971</v>
      </c>
      <c r="G374" s="139" t="s">
        <v>124</v>
      </c>
      <c r="H374" s="140">
        <v>12</v>
      </c>
      <c r="I374" s="140"/>
      <c r="J374" s="140"/>
      <c r="K374" s="141"/>
      <c r="L374" s="29"/>
      <c r="M374" s="142" t="s">
        <v>1</v>
      </c>
      <c r="N374" s="143" t="s">
        <v>37</v>
      </c>
      <c r="O374" s="144">
        <v>2.1999999999999999E-2</v>
      </c>
      <c r="P374" s="144">
        <f t="shared" si="63"/>
        <v>0.26400000000000001</v>
      </c>
      <c r="Q374" s="144">
        <v>0</v>
      </c>
      <c r="R374" s="144">
        <f t="shared" si="64"/>
        <v>0</v>
      </c>
      <c r="S374" s="144">
        <v>0</v>
      </c>
      <c r="T374" s="145">
        <f t="shared" si="65"/>
        <v>0</v>
      </c>
      <c r="U374" s="28"/>
      <c r="V374" s="54"/>
      <c r="W374" s="54"/>
      <c r="X374" s="54"/>
      <c r="Y374" s="54"/>
      <c r="Z374" s="28"/>
      <c r="AA374" s="28"/>
      <c r="AB374" s="28"/>
      <c r="AC374" s="28"/>
      <c r="AD374" s="28"/>
      <c r="AE374" s="28"/>
      <c r="AR374" s="146" t="s">
        <v>115</v>
      </c>
      <c r="AT374" s="146" t="s">
        <v>111</v>
      </c>
      <c r="AU374" s="146" t="s">
        <v>116</v>
      </c>
      <c r="AY374" s="16" t="s">
        <v>108</v>
      </c>
      <c r="BE374" s="147">
        <f t="shared" si="66"/>
        <v>0</v>
      </c>
      <c r="BF374" s="147">
        <f t="shared" si="67"/>
        <v>0</v>
      </c>
      <c r="BG374" s="147">
        <f t="shared" si="68"/>
        <v>0</v>
      </c>
      <c r="BH374" s="147">
        <f t="shared" si="69"/>
        <v>0</v>
      </c>
      <c r="BI374" s="147">
        <f t="shared" si="70"/>
        <v>0</v>
      </c>
      <c r="BJ374" s="16" t="s">
        <v>116</v>
      </c>
      <c r="BK374" s="148">
        <f t="shared" si="71"/>
        <v>0</v>
      </c>
      <c r="BL374" s="16" t="s">
        <v>115</v>
      </c>
      <c r="BM374" s="146" t="s">
        <v>972</v>
      </c>
    </row>
    <row r="375" spans="1:65" s="2" customFormat="1" ht="24.2" customHeight="1">
      <c r="A375" s="28"/>
      <c r="B375" s="135"/>
      <c r="C375" s="136" t="s">
        <v>973</v>
      </c>
      <c r="D375" s="136" t="s">
        <v>111</v>
      </c>
      <c r="E375" s="137" t="s">
        <v>974</v>
      </c>
      <c r="F375" s="138" t="s">
        <v>975</v>
      </c>
      <c r="G375" s="139" t="s">
        <v>401</v>
      </c>
      <c r="H375" s="140">
        <v>646.721</v>
      </c>
      <c r="I375" s="140"/>
      <c r="J375" s="140"/>
      <c r="K375" s="141"/>
      <c r="L375" s="29"/>
      <c r="M375" s="142" t="s">
        <v>1</v>
      </c>
      <c r="N375" s="143" t="s">
        <v>37</v>
      </c>
      <c r="O375" s="144">
        <v>1.962</v>
      </c>
      <c r="P375" s="144">
        <f t="shared" si="63"/>
        <v>1268.8666020000001</v>
      </c>
      <c r="Q375" s="144">
        <v>0</v>
      </c>
      <c r="R375" s="144">
        <f t="shared" si="64"/>
        <v>0</v>
      </c>
      <c r="S375" s="144">
        <v>0</v>
      </c>
      <c r="T375" s="145">
        <f t="shared" si="65"/>
        <v>0</v>
      </c>
      <c r="U375" s="28"/>
      <c r="V375" s="28"/>
      <c r="W375" s="28"/>
      <c r="X375" s="28"/>
      <c r="Y375" s="28"/>
      <c r="Z375" s="28"/>
      <c r="AA375" s="28"/>
      <c r="AB375" s="28"/>
      <c r="AC375" s="28"/>
      <c r="AD375" s="28"/>
      <c r="AE375" s="28"/>
      <c r="AR375" s="146" t="s">
        <v>115</v>
      </c>
      <c r="AT375" s="146" t="s">
        <v>111</v>
      </c>
      <c r="AU375" s="146" t="s">
        <v>116</v>
      </c>
      <c r="AY375" s="16" t="s">
        <v>108</v>
      </c>
      <c r="BE375" s="147">
        <f t="shared" si="66"/>
        <v>0</v>
      </c>
      <c r="BF375" s="147">
        <f t="shared" si="67"/>
        <v>0</v>
      </c>
      <c r="BG375" s="147">
        <f t="shared" si="68"/>
        <v>0</v>
      </c>
      <c r="BH375" s="147">
        <f t="shared" si="69"/>
        <v>0</v>
      </c>
      <c r="BI375" s="147">
        <f t="shared" si="70"/>
        <v>0</v>
      </c>
      <c r="BJ375" s="16" t="s">
        <v>116</v>
      </c>
      <c r="BK375" s="148">
        <f t="shared" si="71"/>
        <v>0</v>
      </c>
      <c r="BL375" s="16" t="s">
        <v>115</v>
      </c>
      <c r="BM375" s="146" t="s">
        <v>976</v>
      </c>
    </row>
    <row r="376" spans="1:65" s="2" customFormat="1" ht="14.45" customHeight="1">
      <c r="A376" s="28"/>
      <c r="B376" s="135"/>
      <c r="C376" s="136" t="s">
        <v>977</v>
      </c>
      <c r="D376" s="136" t="s">
        <v>111</v>
      </c>
      <c r="E376" s="137" t="s">
        <v>978</v>
      </c>
      <c r="F376" s="138" t="s">
        <v>979</v>
      </c>
      <c r="G376" s="139" t="s">
        <v>401</v>
      </c>
      <c r="H376" s="140">
        <v>93.85</v>
      </c>
      <c r="I376" s="140"/>
      <c r="J376" s="140"/>
      <c r="K376" s="141"/>
      <c r="L376" s="29"/>
      <c r="M376" s="142" t="s">
        <v>1</v>
      </c>
      <c r="N376" s="143" t="s">
        <v>37</v>
      </c>
      <c r="O376" s="144">
        <v>0</v>
      </c>
      <c r="P376" s="144">
        <f t="shared" si="63"/>
        <v>0</v>
      </c>
      <c r="Q376" s="144">
        <v>0</v>
      </c>
      <c r="R376" s="144">
        <f t="shared" si="64"/>
        <v>0</v>
      </c>
      <c r="S376" s="144">
        <v>0</v>
      </c>
      <c r="T376" s="145">
        <f t="shared" si="65"/>
        <v>0</v>
      </c>
      <c r="U376" s="28"/>
      <c r="V376" s="28"/>
      <c r="W376" s="28"/>
      <c r="X376" s="28"/>
      <c r="Y376" s="28"/>
      <c r="Z376" s="28"/>
      <c r="AA376" s="28"/>
      <c r="AB376" s="28"/>
      <c r="AC376" s="28"/>
      <c r="AD376" s="28"/>
      <c r="AE376" s="28"/>
      <c r="AR376" s="146" t="s">
        <v>115</v>
      </c>
      <c r="AT376" s="146" t="s">
        <v>111</v>
      </c>
      <c r="AU376" s="146" t="s">
        <v>116</v>
      </c>
      <c r="AY376" s="16" t="s">
        <v>108</v>
      </c>
      <c r="BE376" s="147">
        <f t="shared" si="66"/>
        <v>0</v>
      </c>
      <c r="BF376" s="147">
        <f t="shared" si="67"/>
        <v>0</v>
      </c>
      <c r="BG376" s="147">
        <f t="shared" si="68"/>
        <v>0</v>
      </c>
      <c r="BH376" s="147">
        <f t="shared" si="69"/>
        <v>0</v>
      </c>
      <c r="BI376" s="147">
        <f t="shared" si="70"/>
        <v>0</v>
      </c>
      <c r="BJ376" s="16" t="s">
        <v>116</v>
      </c>
      <c r="BK376" s="148">
        <f t="shared" si="71"/>
        <v>0</v>
      </c>
      <c r="BL376" s="16" t="s">
        <v>115</v>
      </c>
      <c r="BM376" s="146" t="s">
        <v>980</v>
      </c>
    </row>
    <row r="377" spans="1:65" s="2" customFormat="1" ht="24.75" customHeight="1">
      <c r="A377" s="28"/>
      <c r="B377" s="135"/>
      <c r="C377" s="136" t="s">
        <v>981</v>
      </c>
      <c r="D377" s="136" t="s">
        <v>111</v>
      </c>
      <c r="E377" s="137" t="s">
        <v>982</v>
      </c>
      <c r="F377" s="138" t="s">
        <v>985</v>
      </c>
      <c r="G377" s="139" t="s">
        <v>401</v>
      </c>
      <c r="H377" s="140">
        <v>93.85</v>
      </c>
      <c r="I377" s="140"/>
      <c r="J377" s="140"/>
      <c r="K377" s="141"/>
      <c r="L377" s="29"/>
      <c r="M377" s="173" t="s">
        <v>1</v>
      </c>
      <c r="N377" s="174" t="s">
        <v>37</v>
      </c>
      <c r="O377" s="175">
        <v>0</v>
      </c>
      <c r="P377" s="175">
        <f t="shared" si="63"/>
        <v>0</v>
      </c>
      <c r="Q377" s="175">
        <v>0</v>
      </c>
      <c r="R377" s="175">
        <f t="shared" si="64"/>
        <v>0</v>
      </c>
      <c r="S377" s="175">
        <v>0</v>
      </c>
      <c r="T377" s="176">
        <f t="shared" si="65"/>
        <v>0</v>
      </c>
      <c r="U377" s="28"/>
      <c r="V377" s="28"/>
      <c r="W377" s="28"/>
      <c r="X377" s="28"/>
      <c r="Y377" s="28"/>
      <c r="Z377" s="28"/>
      <c r="AA377" s="28"/>
      <c r="AB377" s="28"/>
      <c r="AC377" s="28"/>
      <c r="AD377" s="28"/>
      <c r="AE377" s="28"/>
      <c r="AR377" s="146" t="s">
        <v>115</v>
      </c>
      <c r="AT377" s="146" t="s">
        <v>111</v>
      </c>
      <c r="AU377" s="146" t="s">
        <v>116</v>
      </c>
      <c r="AY377" s="16" t="s">
        <v>108</v>
      </c>
      <c r="BE377" s="147">
        <f t="shared" si="66"/>
        <v>0</v>
      </c>
      <c r="BF377" s="147">
        <f t="shared" si="67"/>
        <v>0</v>
      </c>
      <c r="BG377" s="147">
        <f t="shared" si="68"/>
        <v>0</v>
      </c>
      <c r="BH377" s="147">
        <f t="shared" si="69"/>
        <v>0</v>
      </c>
      <c r="BI377" s="147">
        <f t="shared" si="70"/>
        <v>0</v>
      </c>
      <c r="BJ377" s="16" t="s">
        <v>116</v>
      </c>
      <c r="BK377" s="148">
        <f t="shared" si="71"/>
        <v>0</v>
      </c>
      <c r="BL377" s="16" t="s">
        <v>115</v>
      </c>
      <c r="BM377" s="146" t="s">
        <v>983</v>
      </c>
    </row>
    <row r="378" spans="1:65" s="2" customFormat="1" ht="6.95" customHeight="1">
      <c r="A378" s="28"/>
      <c r="B378" s="43"/>
      <c r="C378" s="44"/>
      <c r="D378" s="44"/>
      <c r="E378" s="44"/>
      <c r="F378" s="44"/>
      <c r="G378" s="44"/>
      <c r="H378" s="44"/>
      <c r="I378" s="44"/>
      <c r="J378" s="44"/>
      <c r="K378" s="44"/>
      <c r="L378" s="29"/>
      <c r="M378" s="28"/>
      <c r="O378" s="28"/>
      <c r="P378" s="28"/>
      <c r="Q378" s="28"/>
      <c r="R378" s="28"/>
      <c r="S378" s="28"/>
      <c r="T378" s="28"/>
      <c r="U378" s="28"/>
      <c r="V378" s="28"/>
      <c r="W378" s="28"/>
      <c r="X378" s="28"/>
      <c r="Y378" s="28"/>
      <c r="Z378" s="28"/>
      <c r="AA378" s="28"/>
      <c r="AB378" s="28"/>
      <c r="AC378" s="28"/>
      <c r="AD378" s="28"/>
      <c r="AE378" s="28"/>
    </row>
  </sheetData>
  <autoFilter ref="C120:K377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SO 04 - Sadové úpravy</vt:lpstr>
      <vt:lpstr>'Rekapitulácia stavby'!Názvy_tlače</vt:lpstr>
      <vt:lpstr>'SO 04 - Sadové úpravy'!Názvy_tlače</vt:lpstr>
      <vt:lpstr>'Rekapitulácia stavby'!Oblasť_tlače</vt:lpstr>
      <vt:lpstr>'SO 04 - Sadové úpravy'!Oblasť_tlače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Ing. Monika Heregová</cp:lastModifiedBy>
  <cp:lastPrinted>2021-04-21T13:22:31Z</cp:lastPrinted>
  <dcterms:created xsi:type="dcterms:W3CDTF">2020-09-28T11:13:38Z</dcterms:created>
  <dcterms:modified xsi:type="dcterms:W3CDTF">2021-05-10T08:32:56Z</dcterms:modified>
</cp:coreProperties>
</file>